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ioana.chiriac\Desktop\"/>
    </mc:Choice>
  </mc:AlternateContent>
  <xr:revisionPtr revIDLastSave="0" documentId="13_ncr:1_{30CD36A2-5C22-469C-B340-7CF992EDB26D}" xr6:coauthVersionLast="47" xr6:coauthVersionMax="47" xr10:uidLastSave="{00000000-0000-0000-0000-000000000000}"/>
  <bookViews>
    <workbookView xWindow="28680" yWindow="-120" windowWidth="29040" windowHeight="15840" xr2:uid="{00000000-000D-0000-FFFF-FFFF00000000}"/>
  </bookViews>
  <sheets>
    <sheet name="Lista PEO_30 aprilie 2024" sheetId="1" r:id="rId1"/>
  </sheets>
  <definedNames>
    <definedName name="_xlnm._FilterDatabase" localSheetId="0" hidden="1">'Lista PEO_30 aprilie 2024'!$A$7:$AA$102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0" i="1" l="1"/>
  <c r="Z100" i="1"/>
  <c r="AA66" i="1"/>
  <c r="Z66" i="1"/>
  <c r="AA63" i="1"/>
  <c r="Z63" i="1"/>
  <c r="AA60" i="1"/>
  <c r="Z60" i="1"/>
  <c r="AA57" i="1"/>
  <c r="Z57" i="1"/>
  <c r="AA53" i="1"/>
  <c r="Z53" i="1"/>
  <c r="AA49" i="1"/>
  <c r="Z49" i="1"/>
  <c r="AA47" i="1"/>
  <c r="Z47" i="1"/>
  <c r="AA44" i="1"/>
  <c r="Z44" i="1"/>
  <c r="C60" i="1"/>
  <c r="Z101" i="1" l="1"/>
  <c r="Z102" i="1" s="1"/>
  <c r="AA101" i="1"/>
  <c r="AA102" i="1" s="1"/>
  <c r="C44" i="1"/>
  <c r="W44" i="1"/>
  <c r="V44" i="1"/>
  <c r="U44" i="1"/>
  <c r="T44" i="1"/>
  <c r="S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W100" i="1" l="1"/>
  <c r="V100" i="1"/>
  <c r="U100" i="1"/>
  <c r="T100" i="1"/>
  <c r="S100" i="1"/>
  <c r="C100" i="1"/>
  <c r="O95" i="1"/>
  <c r="O96" i="1"/>
  <c r="O97" i="1"/>
  <c r="O98" i="1"/>
  <c r="O99" i="1"/>
  <c r="W60" i="1" l="1"/>
  <c r="V60" i="1"/>
  <c r="U60" i="1"/>
  <c r="T60" i="1"/>
  <c r="S60" i="1"/>
  <c r="W53" i="1" l="1"/>
  <c r="V53" i="1"/>
  <c r="U53" i="1"/>
  <c r="T53" i="1"/>
  <c r="S53" i="1"/>
  <c r="W57" i="1" l="1"/>
  <c r="V57" i="1"/>
  <c r="U57" i="1"/>
  <c r="T57" i="1"/>
  <c r="S57" i="1"/>
  <c r="C57" i="1"/>
  <c r="W66" i="1" l="1"/>
  <c r="V66" i="1"/>
  <c r="U66" i="1"/>
  <c r="T66" i="1"/>
  <c r="S66" i="1"/>
  <c r="C66" i="1"/>
  <c r="O65" i="1"/>
  <c r="O64" i="1"/>
  <c r="W51" i="1" l="1"/>
  <c r="V51" i="1"/>
  <c r="U51" i="1"/>
  <c r="T51" i="1"/>
  <c r="S51" i="1"/>
  <c r="W47" i="1"/>
  <c r="V47" i="1"/>
  <c r="U47" i="1"/>
  <c r="T47" i="1"/>
  <c r="S47" i="1"/>
  <c r="C47" i="1"/>
  <c r="O91" i="1" l="1"/>
  <c r="O92" i="1"/>
  <c r="O93" i="1"/>
  <c r="O94" i="1"/>
  <c r="O46" i="1" l="1"/>
  <c r="O45" i="1"/>
  <c r="T63" i="1" l="1"/>
  <c r="U63" i="1"/>
  <c r="V63" i="1"/>
  <c r="W63" i="1"/>
  <c r="S63" i="1"/>
  <c r="S101" i="1" s="1"/>
  <c r="C63" i="1"/>
  <c r="C49" i="1" l="1"/>
  <c r="C51" i="1"/>
  <c r="C53" i="1"/>
  <c r="C101" i="1" l="1"/>
  <c r="O86" i="1"/>
  <c r="O89" i="1" l="1"/>
  <c r="O90" i="1"/>
  <c r="U101" i="1" l="1"/>
  <c r="U102" i="1" s="1"/>
  <c r="S102" i="1"/>
  <c r="T101" i="1"/>
  <c r="T102" i="1" s="1"/>
  <c r="W101" i="1" l="1"/>
  <c r="V101" i="1"/>
  <c r="V102" i="1" s="1"/>
  <c r="C102" i="1"/>
  <c r="O67" i="1"/>
  <c r="O68" i="1"/>
  <c r="O69" i="1"/>
  <c r="O70" i="1"/>
  <c r="O71" i="1"/>
  <c r="O72" i="1"/>
  <c r="O73" i="1"/>
  <c r="O74" i="1"/>
  <c r="O75" i="1"/>
  <c r="O76" i="1"/>
  <c r="O77" i="1"/>
  <c r="O78" i="1"/>
  <c r="O79" i="1"/>
  <c r="O80" i="1"/>
  <c r="O81" i="1"/>
  <c r="O82" i="1"/>
  <c r="O83" i="1"/>
  <c r="O84" i="1"/>
  <c r="O85" i="1"/>
  <c r="O87" i="1"/>
  <c r="O88" i="1"/>
  <c r="W102" i="1" l="1"/>
</calcChain>
</file>

<file path=xl/sharedStrings.xml><?xml version="1.0" encoding="utf-8"?>
<sst xmlns="http://schemas.openxmlformats.org/spreadsheetml/2006/main" count="886" uniqueCount="369">
  <si>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</si>
  <si>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</si>
  <si>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</si>
  <si>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</si>
  <si>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</si>
  <si>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</si>
  <si>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</si>
  <si>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</si>
  <si>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</si>
  <si>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</si>
  <si>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</si>
  <si>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</si>
  <si>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</si>
  <si>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</si>
  <si>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</si>
  <si>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</si>
  <si>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</si>
  <si>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</si>
  <si>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SE</t>
  </si>
  <si>
    <t>TOTAL OIR SVO</t>
  </si>
  <si>
    <t>TOTAL OIR NV</t>
  </si>
  <si>
    <t>TOTAL OIR NE</t>
  </si>
  <si>
    <t>TOTAL OIR BI</t>
  </si>
  <si>
    <t>TOTAL OI ME</t>
  </si>
  <si>
    <t>TOTAL OIR CENTRU</t>
  </si>
  <si>
    <t>TOTAL OIR VEST</t>
  </si>
  <si>
    <t xml:space="preserve"> OI ME</t>
  </si>
  <si>
    <t xml:space="preserve"> OIR CENTRU</t>
  </si>
  <si>
    <t xml:space="preserve"> OIR NE</t>
  </si>
  <si>
    <t xml:space="preserve"> OIR NV</t>
  </si>
  <si>
    <t xml:space="preserve"> OIR SE</t>
  </si>
  <si>
    <t xml:space="preserve"> OIR SVO</t>
  </si>
  <si>
    <t xml:space="preserve"> OIR VEST</t>
  </si>
  <si>
    <t xml:space="preserve"> OIR SM</t>
  </si>
  <si>
    <t xml:space="preserve">Lider </t>
  </si>
  <si>
    <t>Parteneri</t>
  </si>
  <si>
    <t>AM PEO</t>
  </si>
  <si>
    <t>P1.Modernizarea instituțiilor pieței muncii</t>
  </si>
  <si>
    <t>P10.Asistență tehnică pentru facilitarea și eficientizarea managementului Programului</t>
  </si>
  <si>
    <t>Prioritate de investiţii</t>
  </si>
  <si>
    <t>IMM ROMANIA</t>
  </si>
  <si>
    <t>BNS - o confederatie sindicala pentru Mileniul III</t>
  </si>
  <si>
    <t xml:space="preserve">+CAP – Capacitarea CNS Cartel ALFA pentru imbunatatirea si modernizarea dialogului social la toate nivelurile </t>
  </si>
  <si>
    <t>UNI.ON - Consolidarea dialogului social prin dezvoltarea capacității organizaționale a sindicatelor de adaptare la noile provocări din piața muncii</t>
  </si>
  <si>
    <t>Consolidarea capacității Concordia pentru dialog social</t>
  </si>
  <si>
    <t>Sprijin acordat DGPECU pentru sustinerea cheltuielilor aferente personalului in afara organigramei - PEO</t>
  </si>
  <si>
    <t xml:space="preserve">Sprijin acordat Organismului Intermediar Regional pentru Programe Europene Capital Uman Regiunea Vest prin asigurarea resurselor necesare pentru plata utilitatilor si a serviciilor necesare functionarii si indeplinirii atributiilor delegate </t>
  </si>
  <si>
    <t>Închiriere spații necesare funcționării OIR PECU REGIUNEA NORD VEST decontate din PEO</t>
  </si>
  <si>
    <t>Închiriere spațiu necesar funcționării OIR PECU- REGIUNEA SUD-MUNTENIA, decontat prin PEO</t>
  </si>
  <si>
    <t>Sprijin in vederea inchirierii de spații necesare funcționării OIR PECU REGIUNEA SUD – EST suportat din PEO</t>
  </si>
  <si>
    <t>Sprijin pentru finanțarea cheltuielilor de personal efectuate de OIR BI, pentru personalul implicat in PEO</t>
  </si>
  <si>
    <t xml:space="preserve">Sprijin pentru AM PEO in gestionarea PEO prin asigurarea cheltuielilor cu chiria </t>
  </si>
  <si>
    <t>NE PEO - Închiriere spații necesare funcționării Organismului Intermediar Nord-Est</t>
  </si>
  <si>
    <t>Sprijin pentru Organismul Intermediar Regional pentru Programe Europene Capital Uman Regiunea Vest in vederea asigurării resursei umane necesare pentru indeplinirea atributiilor delegate in perioada 2023-2029</t>
  </si>
  <si>
    <t>Servicii pentru organizarea celei de-a doua reuniuni ordinare din anul 2023 a Comitetului de monitorizare pentru PEO si PoIDS 2021-2027 si reuniunea Comitetului de monitorizare pentru POCU 2014-2020 (aferente PEO)</t>
  </si>
  <si>
    <t>NE PEO - Finantarea cheltuielilor personalului propriu si sprijin pentru activitatile specifice prin angajarea de personal contractual in afara organigramei</t>
  </si>
  <si>
    <t>Închiriere spații necesare funcționării OIR PECU REGIUNEA CENTRU decontate din PEO</t>
  </si>
  <si>
    <t xml:space="preserve">Sprijin pentru finantarea cheltuielilor de personal efectuate de OIR PECU REGIUNEA NORD VEST,  pentru implementarea PEO </t>
  </si>
  <si>
    <t>Sprijin acordat DGPECU pentru sustinerea cheltuielilor aferente personalului din aparatul propriu-sursa PEO</t>
  </si>
  <si>
    <t>Sprijin pentru finanțarea cheltuielilor de personal OIRPECU Regiunea Sud-Est pentru implementarea PEO</t>
  </si>
  <si>
    <t>Închiriere spații necesare funcționării OIR PECU REGIUNEA SUD – VEST OLTENIA</t>
  </si>
  <si>
    <t xml:space="preserve">Susținerea activității OIR PECU SVO prin asigurarea cheltuielilor de personal </t>
  </si>
  <si>
    <t>Sprijin acordat Organismului Intermediar Regional pentru Programe Europene Capital Uman Regiunea Vest pentru asigurarea spatiului de birouri in perioada 2024-2029</t>
  </si>
  <si>
    <t>Închiriere spațiu necesar funcționării OIR PECU REGIUNEA BUCURESTI – ILFOV (PEO)</t>
  </si>
  <si>
    <t>CHELTUIELI SALARIALE PERSONAL PROPRIU SI CONTRACTUAL-PEO</t>
  </si>
  <si>
    <t>Imbunatatirea si consolidarea capacitatii OIR PECU Sud-Muntenia de a gestiona proiectele finantate prin Programul Educatie si Ocupare 2021-2027</t>
  </si>
  <si>
    <t>Sprijin pentru asigurarea cheltuielilor de funcționare -OIR PECU SVO</t>
  </si>
  <si>
    <t>CONSILIUL NATIONAL AL INTREPRINDERILOR PRIVATE MICI SI MIJLOCII DIN ROMANIA</t>
  </si>
  <si>
    <t>BLOCUL NATIONAL SINDICAL BNS</t>
  </si>
  <si>
    <t>CONFEDERATIA NATIONALA SINDICALA - "CARTEL ALFA"</t>
  </si>
  <si>
    <t>CONFEDERATIA NATIONALA A SINDICATELOR LIBERE DIN ROMANIA - FRATIA</t>
  </si>
  <si>
    <t>CONFEDERATIA PATRONALA "CONCORDIA"</t>
  </si>
  <si>
    <t>MINISTERUL INVESTITIILOR SI PROIECTELOR EUROPENE</t>
  </si>
  <si>
    <t>ORGANISMUL INTERMEDIAR REGIONAL PENTRU PROGRAME EUROPENE CAPITAL UMAN - REGIUNEA VEST</t>
  </si>
  <si>
    <t>ORGANISMUL INTERMEDIAR REGIONAL PENTRU PROGRAME EUROPENE CAPITAL UMAN - REGIUNEA NORD VEST</t>
  </si>
  <si>
    <t>ORGANISMUL INTERMEDIAR REGIONAL PENTRU PROGRAME EUROPENE CAPITAL UMAN - REGIUNEA SUD - MUNTENIA</t>
  </si>
  <si>
    <t>ORGANISMUL INTERMEDIAR REGIONAL PENTRU PROGRAME EUROPENE CAPITAL UMAN - REGIUNEA SUD - EST</t>
  </si>
  <si>
    <t>ORGANISMUL INTERMEDIAR REGIONAL PENTRU PROGRAME EUROPENE CAPITAL UMAN - REGIUNEA BUCURESTI - ILFOV</t>
  </si>
  <si>
    <t>ORGANISMUL INTERMEDIAR REGIONAL PENTRU PROGRAME EUROPENE CAPITAL UMAN - REGIUNEA NORD-EST</t>
  </si>
  <si>
    <t>ORGANISMUL INTERMEDIAR REGIONAL PENTRU PROGRAME EUROPENE CAPITAL UMAN - REGIUNEA CENTRU</t>
  </si>
  <si>
    <t>ORGANISMUL INTERMEDIAR REGIONAL PENTRU PROGRAME EUROPENE CAPITAL UMAN - REGIUNEA SUD - VEST OLTENIA</t>
  </si>
  <si>
    <t>CUI LIDER</t>
  </si>
  <si>
    <t>NA</t>
  </si>
  <si>
    <t>FEDERATIA "SOLIDARITATEA SANITARA" DIN ROMANIA-14812857</t>
  </si>
  <si>
    <t>FEDERATIA SANITAS DIN ROMANIA-5916417,FEDERATIA SINDICATELOR GAZ ROMANIA-15422909,FEDERAŢIA SINDICATELOR LIBERE ŞI INDEPENDENTE "PETROL-ENERGIE"-4211752</t>
  </si>
  <si>
    <t>in implementare</t>
  </si>
  <si>
    <t>OIR BI</t>
  </si>
  <si>
    <t>TOTAL AM PEO</t>
  </si>
  <si>
    <t xml:space="preserve">TOTAL PEO </t>
  </si>
  <si>
    <t xml:space="preserve">TOTAL PEO CONTRACTATE </t>
  </si>
  <si>
    <t>TOTAL OIR SM</t>
  </si>
  <si>
    <t>Bucureşti-Ilfov</t>
  </si>
  <si>
    <t>Vest</t>
  </si>
  <si>
    <t>Nord-Vest</t>
  </si>
  <si>
    <t>Sud-Muntenia</t>
  </si>
  <si>
    <t>Sud-Est</t>
  </si>
  <si>
    <t>Nord-Est</t>
  </si>
  <si>
    <t>Centru</t>
  </si>
  <si>
    <t>Sud-Vest Oltenia</t>
  </si>
  <si>
    <t>DJ</t>
  </si>
  <si>
    <t>Abreviere judet implementare proiect</t>
  </si>
  <si>
    <t>B</t>
  </si>
  <si>
    <t>TM</t>
  </si>
  <si>
    <t>CJ</t>
  </si>
  <si>
    <t>CL</t>
  </si>
  <si>
    <t>BR</t>
  </si>
  <si>
    <t>BC,IS,NT,SV,VS</t>
  </si>
  <si>
    <t>CT</t>
  </si>
  <si>
    <t>AB</t>
  </si>
  <si>
    <t>AB,AG,AR,B,BC,BH,BN,BR,BT,BV,BZ,CJ,CL,CS,CT,CV,DB,DJ,GJ,GL,GR,HD,HR,IF,IL,IS,MH,MM,MS,NT,OT,PH,SB,SJ,SM,SV,TL,TM,TR,VL,VN,VS</t>
  </si>
  <si>
    <t>Sprijin acordat OIR PECU BI prin asigurarea resurselor necesare pentru plata utilitatilor si a bunurilor și serviciilor necesare functionarii si indeplinirii atributiilor delegate (PEO)</t>
  </si>
  <si>
    <t>Sprijin acordat Organismului Intermediar Regional pentru Programe Europene Capital Uman Regiunea NORD VEST prin asigurarea resurselor necesare pentru plata utilitatilor si a serviciilor necesare functionarii si indeplinirii atributiilor delegate</t>
  </si>
  <si>
    <t>Bucureşti-Ilfov,Centru,Nord-Est,Nord-Vest,Sud-Est,Sud-Muntenia,Sud-Vest Oltenia,Vest</t>
  </si>
  <si>
    <t xml:space="preserve">Dezvoltarea capacității SAONRC prin digitalizare, pregătire profesională și consiliere/mentorat  </t>
  </si>
  <si>
    <t>SINDICATUL ANGAJATILOR DIN OFICIUL NATIONAL AL REGISTRULUI COMERTULUI</t>
  </si>
  <si>
    <t>Modernizarea si consolidarea parteneriatului social SNST-ANS printr-un pachet integrat de interventii specifice</t>
  </si>
  <si>
    <t>SINDICATUL NATIONAL SPORT SI TINERET</t>
  </si>
  <si>
    <t>AGENTIA NATIONALA PENTRU SPORT-26604620</t>
  </si>
  <si>
    <t>Parteneriat și dialog social consolidat pentru o piață a muncii în beneficiul angajaților din Sănătate și Asistență socială</t>
  </si>
  <si>
    <t>FEDERATIA SANITAS DIN ROMANIA</t>
  </si>
  <si>
    <t>MINISTERUL MUNCII SI SOLIDARITATII SOCIALE-4266669</t>
  </si>
  <si>
    <t>Consolidarea dialogului social și a parteneriatelor pentru ocupare și formare</t>
  </si>
  <si>
    <t>FEDERATIA PUBLISIND</t>
  </si>
  <si>
    <t>Fonduri UE 
[FSE+]</t>
  </si>
  <si>
    <t>LISTA PROIECTELOR CONTRACTATE - Program Educație și Ocupare [FSE+]</t>
  </si>
  <si>
    <t>AB,B,BC,BH,BN,BT,BV,BZ,CJ,CL,CS,CT,DB,DJ,GJ,GL,GR,HD,HR,IF,IL,IS,MH,NT,PH,SB,SJ,SM,SV,TL,TM,TR,VL,VN,VS</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</si>
  <si>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</si>
  <si>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</si>
  <si>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</si>
  <si>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</si>
  <si>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AT_Asistență tehnică</t>
  </si>
  <si>
    <t xml:space="preserve">
Obiectivul general al proiectului consta in imbunatatirea si consolidarea capacitatii DGPECU a MIPE de a gestiona proiectele finantate prin Programul Educatie si Ocupare 2021-2027 cu respectarea principiilor managementului eficient, transparentei, parteneriatului si în conformitate cu legislatia nationala si comunitara.</t>
  </si>
  <si>
    <t>Obiectivul general al proiectului este asigurarea resurselor financiare necesare Organismului Intermediar Regional pentru Programe Europene Capital Uman Regiunea Vest pentru asigurarea utilităților și serviciilor necesare bunei funcționări și indeplinirii atribuțiilor delegate prin Acordul de delegare de funcții</t>
  </si>
  <si>
    <t xml:space="preserve">Obiectivul general al proiectului / Scopul proiectului Obiectivul general al acestui proiect este sprijinul acordat Organismului intermediar regional pentru Programe europene capital uman Regiunea Nord Vest de a asigura cheltuielile de funcționare pentru îndeplinirea atribuțiilor în domeniul managementului și implementării Programului Educatie si Ocupare 2021-2027, precum și a celor aferente închiderii Programului Operational Capital Uman 2014-2020.
</t>
  </si>
  <si>
    <t>Obiectivul general al acestui proiect este sprijinul acordat Organismului intermediar regional pentru Programe europene capital uman Regiunea Sud-Muntenia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</si>
  <si>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acestui proiect este sprijinul acordat Organismului intermediar regional pentru Programe europene capital uman Regiunea Sud-Est de a asigura cheltuielile de funcționare pentru îndeplinirea atribuțiilor în domeniul managementului și implementării Programulului Educație și Ocupare 2021-2027 (PEO) 2021-2027, precum și a celor aferente închiderii Programului Operational Capital Uman 2014-2020.</t>
  </si>
  <si>
    <t>Obiectivul general al proiectului consta in imbunatatirea si consolidarea capacitatii OIR PECU Bucuresti-Ilfov de a gestiona proiectele finantate prin Programul Educatie si Ocupare 2021-2027 în cadrul prioritatilor delegate, cu respectarea principiilor managementului eficient, transparentei, parteneriatului si în conformitate cu legislatia nationala si comunitara.</t>
  </si>
  <si>
    <t xml:space="preserve">Obiectivul general al proiectului consta in imbunatatirea si consolidarea capacitatii DGPECU - AMPEO pentru îndeplinirea atribuțiilor în domeniul managementului și implementării Programului Educatie si Ocupare (PEO) 2021-2027, precum și a celor aferente închiderii Programului Operational Capital Uman 2014-2020, cu respectarea principiilor managementului eficient, transparentei, parteneriatului si în conformitate cu legislatia nationala si comunitara. </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</si>
  <si>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Educație și Ocupare 2021-2027 (PEO), precum și a celor aferente închiderii Programului Operational Capital Uman 2014-2020.</t>
  </si>
  <si>
    <t>Obiectivul general al proiectului consta in imbunatatirea si consolidarea capacitatii OIRPECU Vest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</si>
  <si>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Sud-Est de a asigura cheltuielile pentru îndeplinirea atribuțiilor în domeniul managementului și implementării Programului Educație și Ocupare (PEO) 2021-2027, precum și a celor aferente închiderii Programului Operational Capital Uman 2014-2020.</t>
  </si>
  <si>
    <t>Obiectivul general al proiectului consta in imbunatatirea si consolidarea capacitatii OIRPECU NORD EST de a gestiona proiectele finantate prin Programul Educatie si Ocupare 2021-2027 in cadrul prioritatilor delegate, cu respectarea principiilor managementului eficient, transparentei, parteneriatului si in conformitate cu legislatia nationala si comunitara.</t>
  </si>
  <si>
    <t>Obiectivul general al proiectului / Scopul proiectului Obiectivul general al acestui proiect este sprijinul acordat Organismului intermediar regional pentru Programe europene capital uman RegiuneaCentru de a asigura cheltuielile de funcționare pentru îndeplinirea atribuțiilor în domeniul managementului și implementării Programul Educatie si Ocupare 2021- 2027, precum și a celor aferente închiderii Programului Operational Capital Uman 2014-2020.</t>
  </si>
  <si>
    <t>Obiectivul general al proiectului consta in imbunatatirea si consolidarea capacitatii OIRPECU Nord Vest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</si>
  <si>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DG PECU a MIPE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</si>
  <si>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Regiunea Sud-Est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</si>
  <si>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Sud-Vest Oltenia de a asigura cheltuielile de funcționare pentru îndeplinirea atribuțiilor în domeniul managementului și implementării Programului  Educație și Ocupare 2021-2027 (PEO), precum și a celor aferente închiderii Programului Operational Capital Uman 2014-2020.</t>
  </si>
  <si>
    <t>Obiectivul general al proiectului consta în îmbunătățirea și consolidarea capacității OIR PECU Sud-Vest Oltenia de a gestiona proiectele finanțate prin Programul Educație și Ocupare 2021-2027 în cadrul priorităților delegate, cu respectarea principiilor managementului eficient, transparenței, parteneriatului și în conformitate cu legislația naționala și comunitară</t>
  </si>
  <si>
    <t>Obiectivul general al acestui proiect este sprijinul acordat Organismului intermediar regional pentru Programe europene capital uman Regiunea Vest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</si>
  <si>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BUCURESTI - ILFOV de a asigura cheltuielile de funcționare pentru îndeplinirea atribuțiilor în domeniul managementului și implementării Programului Educație și Ocupare (PEO) 2021-2027, precum și a celor aferente închiderii Programului Operational Capital Uman 2014-2020.</t>
  </si>
  <si>
    <t>Obiectivul general al proiectului consta in imbunatatirea si consolidarea capacitatii OIR PECU Centru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</si>
  <si>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Sud-Muntenia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</si>
  <si>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este asigurarea resurselor financiare necesare Organismului Intermediar Regional pentru Programe Europene Capital Uman Regiunea Sud-Vest Oltenia pentru asigurarea utilităților și serviciilor necesare bunei funcționări și îndeplinirii atribuțiilor delegate prin Acordul de delegare de funcții.</t>
  </si>
  <si>
    <t>Obiectivul general al proiectului este asigurarea resurselor financiare necesare OIR PECU BI pentru asigurarea utilităților și serviciilor necesare bunei funcționări și îndeplinirii atribuțiilor delegate prin Acordul de delegare de funcții</t>
  </si>
  <si>
    <t>Obiectivul general al proiectului este asigurarea resurselor financiare necesare Organismului Intermediar Regional pentru Programe Europene Capital Uman Regiunea NORD VEST pentru asigurarea utilităților și serviciilor necesare bunei funcționări și indeplinirii atribuțiilor delegate prin Acordul de delegare de funcții</t>
  </si>
  <si>
    <t>Consolidarea dialogului social prin cresterea capacitatii administrative a Consiliului National al Intreprinderilor Private Mici si Mijlocii din România (CNIPMMR) in implementarea de activitati specifice imbunatatirii si modernizarii dialogului social, precum si intarirea rolului organizatiei pe piata muncii si implicarea in domeniul ocuparii si formarii profesionale, timp de 5 ani de zile.</t>
  </si>
  <si>
    <t xml:space="preserve">Obiectivul general al proiectului este acela de a asigura cresterea capacitatii BNS si a structurilor afiliate acesteia,  de a actiona in calitate de partener social relevant in cadrul proceselor specifice dialogului social la toate nivelele (informare, consultare, negociere si acord / pact / contract).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</si>
  <si>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t>
  </si>
  <si>
    <t xml:space="preserve">Obiectivul general al proiectului este de a promova si consolida cresterea capacitatii organizationale a institutiilor pietei muncii prin dezvoltarea Partenerilor Sociali, cu accent pe dezv capacitatii organizationale proprii a Solicitantului si a Partenerilor, cu scopul ca evaluarea si anticiparea necesitatilor in materie de competente pt DS sa se desfasoare mai cursiv, asigurarea identificarii si tranzitirei  facile catre noile realitati, precum si mobilitatea pietei muncii. 
</t>
  </si>
  <si>
    <t xml:space="preserve">Obiectivul general al proiectului vizeaza dezvoltarea si consolidarea capacitatii institutionale, operationale si administrative a Confederatiei Patronale Concordia si a membrilor sai de a fundamenta, elabora si sustine politici publice, respectiv reprezentarea unitara si eficace a miscarii patronale din Romania la nivel national si international si sustinerea dezvoltarii dialogului social prin diversificarea si cresterea calitatii serviciilor furnizate, prin impulsionarea afilierii de noi membri, prin introducerea unor tehnici moderne de management, marketing/comunicare si tehnologia informatiei la nivelul organizatiilor si prin atragerea de specialisti si/sau cresterea expertizei. </t>
  </si>
  <si>
    <t xml:space="preserve">Obiectivul general al proiectului este consolidarea dialogului social prin consolidarea unui cadru de proceduri și dispoziții instituționale de facilitare, care să conducă la crearea condițiilor pentru desfășurarea de negocieri colective, asigurând dezvoltarea de competențe care să răspundă nevoii de creștere a nivelulului de acoperire al negocierilor colective peste 70%, prin furnizarea de pachete integrate pentru un numar de 84 de persoane din randul partenerii sociali.
</t>
  </si>
  <si>
    <t>Obiectivele proiectului au fost definite in conf cu OS al PEO 2021-2027 si urmeaza intocmai prioritatea 1 Modernizarea institutiilor pietei muncii-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membrilor acesteia si implicit grupului tinta vizat.</t>
  </si>
  <si>
    <t xml:space="preserve">Obiectivele proiectului au fost definite in conformitate cu OS al PEO 2021-2027 si urmeaza intocmai prioritatea 1 Moderniz institutiilor pietei muncii- moderniz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t>
  </si>
  <si>
    <t>Ob proiec au fost definite in conformitate cu OS al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si P, membrilor lor si implicit GT vizat.</t>
  </si>
  <si>
    <t>Modernizarea dialogului social si consolidarea capacitatii de negociere colectiva in domeniul pedologiei si agrochimiei, prin masuri integrate de digitalizare, formare profesionala si consiliere</t>
  </si>
  <si>
    <t>33742634</t>
  </si>
  <si>
    <t>SINDICATUL NATIONAL AL LUCRATORILOR DIN PEDOLOGIE SI AGROCHIMIE</t>
  </si>
  <si>
    <t>OFICIUL JUDETEAN PENTRU STUDII PEDOLOGICE SI AGROCHIMICE IASI-4541629</t>
  </si>
  <si>
    <t>„Dezvoltarea dialogului social
și întărirea capacității de negociere colectivă a SNPP și ANP prin digitalizare, formare
profesională și acțiuni inovative de tip think thank“</t>
  </si>
  <si>
    <t>17079824</t>
  </si>
  <si>
    <t>SINDICATUL NAȚIONAL AL POLIȚIȘTILOR DE PENITENCIARE</t>
  </si>
  <si>
    <t>ADMINISTRAȚIA NAȚIONALĂ A PENITENCIARELOR- 4266324</t>
  </si>
  <si>
    <t>Europol si Institutia Prefectului Judetul Ilfov – un parteneriat dedicat modernizarii activitatii partenerilor sociali si intarirea capacitatii de dialog social/negociere colectiva</t>
  </si>
  <si>
    <t>36595260</t>
  </si>
  <si>
    <t>SINDICATUL POLITISTILOR EUROPENI "EUROPOL"</t>
  </si>
  <si>
    <t>INSTITUTIA PREFECTULUI - JUDET ILFOV- 8612757</t>
  </si>
  <si>
    <t>Sindicate si patronate din industria de morarit, panificatie si produse fainoase – parteneriat pentru modernizarea dialogului social, cresterea capacitatii de negociere colectiva, digitalizare, formare profesionala/consiliere</t>
  </si>
  <si>
    <t>FEDERATIA NATIONALA A SINDICATELOR DIN INDUSTRIA ALIMENTARA - SINDALIMENTA</t>
  </si>
  <si>
    <t>PATRONATUL ROMAN DIN INDUSTRIA DE MORARIT, PANIFICATIE SI PRODUSE FAINOASE "ROMPAN"-4033817</t>
  </si>
  <si>
    <t>Sindicatul National al Garzii de mediu și Garda de Mediu – un parteneriat social strategic pentru digitalizare, modernizarea dialogului social, consolidare organizationala, formare si consiliere</t>
  </si>
  <si>
    <t xml:space="preserve">Sindicatul National al Garzii de Mediu </t>
  </si>
  <si>
    <t>GARDA NATIONALA DE MEDIU-15378153</t>
  </si>
  <si>
    <t>„UnionS II – Investitii integrate pentru capacitarea partenerilor sociali din domeniile sanatate/asistenta sociala”</t>
  </si>
  <si>
    <t>SINDICATUL SANITAS COVASNA</t>
  </si>
  <si>
    <t>UNIUNEA JUDETEANA "SANITAS" MURES-4275705</t>
  </si>
  <si>
    <t>Drumul catre Pro-PACT. Cresterea durabila a capacitatii partenerilor sociali din agricultura pentru modernizarea dialogului social, consolidarea negocierii colective, prin masuri integrate de digitalizare, formare profesionala si consiliere/mentorat</t>
  </si>
  <si>
    <t>FEDERAŢIA AGRO PROPACT</t>
  </si>
  <si>
    <t>OFICIUL DE STUDII PEDOLOGICE SI AGROCHIMICE-2844235</t>
  </si>
  <si>
    <t xml:space="preserve">Consolidarea operațională a Federației Sindicatelor  Libere din România </t>
  </si>
  <si>
    <t>FEDERATIA SINDICATELOR LIBERE DIN ROMANIA</t>
  </si>
  <si>
    <t>Consolidarea dialogului social in sectorul construcţiilor de maşini şi construcţiilor metalice</t>
  </si>
  <si>
    <t>18408844</t>
  </si>
  <si>
    <t>ASOCIATIA "PATRONATUL TINERILOR INTREPRINZATORI DIN ROMANIA"</t>
  </si>
  <si>
    <t>SINDICATUL LIBER MASSA-27706173</t>
  </si>
  <si>
    <t>Consolidare sindicală în construcții - COSICO</t>
  </si>
  <si>
    <t>"FEDERATIA GENERALA A SINDICATELOR FAMILIA"</t>
  </si>
  <si>
    <t>„UnionS III – Investitii integrate pentru capacitarea partenerilor sociali din domeniile sanatate/asistenta sociala”</t>
  </si>
  <si>
    <t>10928906</t>
  </si>
  <si>
    <t>SINDICATUL "SANITAS" ARAD</t>
  </si>
  <si>
    <t>SINDICATUL "SANITAS" ARGES-5898116</t>
  </si>
  <si>
    <t>UnionS I – Investitii integrate pentru capacitarea partenerilor sociali din domeniile sanatate/asistenta sociala</t>
  </si>
  <si>
    <t>UNIUNEA SINDICALA "SANITAS" BUCURESTI</t>
  </si>
  <si>
    <t>SINDICATUL JUDETEAN SANITAS BRAILA-5065124</t>
  </si>
  <si>
    <t>#TOGETHERforENERGY - Uniți pentru dialog social  - Îmbunătățirea dialogului social la toate nivelurile prin capacitarea partenerilor sociali din sectorul energetic</t>
  </si>
  <si>
    <t>4194651</t>
  </si>
  <si>
    <t>FEDERATIA PATRONALA PETROL SI GAZE</t>
  </si>
  <si>
    <t>SINDICATUL NAŢIONAL PETROM-29546940</t>
  </si>
  <si>
    <t>Creșterea capacității partenerilor sociali din sectorul invatamantului preuniversitar în vederea dezvoltării și modernizării dialogului social in domeniul educației preuniversitare</t>
  </si>
  <si>
    <t>42863988</t>
  </si>
  <si>
    <t>SINDICATUL OAMENILOR LIBERI DIN EDUCATIE</t>
  </si>
  <si>
    <t>INSPECTORATUL SCOLAR JUDETEAN TIMIS-4483439</t>
  </si>
  <si>
    <t xml:space="preserve">Creșterea capacității partenerilor din sectorul ospitalității în vederea dezvoltării și modernizării dialogului social </t>
  </si>
  <si>
    <t>44656873</t>
  </si>
  <si>
    <t>FEDERAŢIA PATRONATELOR DIN INDUSTRIA OSPITALITĂŢII</t>
  </si>
  <si>
    <t>Consolidarea structurilor de dialog social in sectorul educatie si formare profesionala continua</t>
  </si>
  <si>
    <t>FEDERATIA SINDICATELOR LIBERE DIN INVATAMANT</t>
  </si>
  <si>
    <t>ASOCIATIA PATRONALA A FURNIZORILOR DE FORMARE PROFESIONALA DIN ROMANIA-29323956</t>
  </si>
  <si>
    <t>Social Dialogue 4 Just Transition - Consolidarea dialogului social, a parteneriatelor  si intarirea capacitatii organizationale si de negociere a partenerilor sociali in contextul Tranzitiei Juste</t>
  </si>
  <si>
    <t>15422909</t>
  </si>
  <si>
    <t>FEDERATIA SINDICATELOR GAZ ROMANIA</t>
  </si>
  <si>
    <t>ASOCIATIA COMPANIILOR DE UTILITATI DIN ENERGIE - FURNIZARE SI SERVICII COMUNE-29823676</t>
  </si>
  <si>
    <t xml:space="preserve">MĂSURI ACTIVE PENTRU CREȘTEREA PARTICIPĂRII ORGANIZAȚIILOR SOCIETĂȚII CIVILE PE PIAȚA MUNCII </t>
  </si>
  <si>
    <t>ASOCIATIA PENTRU IMPLICARE SOCIALA, EDUCATIE SI CULTURA</t>
  </si>
  <si>
    <t>ASOCIAŢIA "MEDIERE APULUM"-30832775</t>
  </si>
  <si>
    <t xml:space="preserve">Obiectivul proiectului consta in cresterea capacitatii organizationale de a contribui la incluziunea prin formare si ocupare a categoriilor dezavantajate si de a participa la furnizarea de masuri active de ocupare, imbunatatirea dialogului civic si social si dezvoltarea parteneriatelor pentru 30 de organizatii ale societatii civile din regiunea dezvoltata (Bucuresti-Ilfov) si 70 de membri / specialisti OSC. </t>
  </si>
  <si>
    <t>CARE+: Creșterea Accesului OSC din regiunea Bucuresti-Ilfov la Resurse Educationale – un PLUS pentru ocuparea persoanelor dezavantajate</t>
  </si>
  <si>
    <t>ASOCIATIA "PARTNET - PARTENERIAT PENTRU DEZVOLTARE DURABILA"</t>
  </si>
  <si>
    <t>ASOCIAŢIA "ASCEND"-27974109</t>
  </si>
  <si>
    <t>Creșterea capacității organizatiilor societății civile si dezvoltarea pareteneriatelor pentru ocupare si formare</t>
  </si>
  <si>
    <t>ASOCIATIA EXINO - 23050598</t>
  </si>
  <si>
    <t>DAST TRAINING CENTER SRL-24180456</t>
  </si>
  <si>
    <t>AB,AG,AR,BC,BH,BN,BR,BT,BV,BZ,CJ,CL,CS,CT,CV,DB,DJ,GJ,GL,GR,HD,HR,IL,IS,MH,MM,MS,NT,OT,PH,SB,SJ,SM,SV,TL,TM,TR,VL,VN,VS</t>
  </si>
  <si>
    <t>Centru,Nord-Est,Nord-Vest,Sud-Est,Sud-Muntenia,Sud-Vest Oltenia,Vest</t>
  </si>
  <si>
    <t xml:space="preserve">Obiectivul general al proiectului este consolidarea capacității organizațiilor societății civile (OSC) de a implementa in mod eficient politici și acțiuni in vederea simulării unei rate ridicate de ocupare si promovarea procesului de dezvoltare si implementare a parteneriatelor pentru ocupare și formare profesională. In mod concret proiectul vizeaza dezvoltarea unui ecosistem coerent in masură să asigure furnizarea de servicii specializate in vederea ocupării forței de muncă și in vederea creșterii ratei de ocupare prin participarea, in cadrul acestui ecosistem de sprijin pentru ocupare avem in vedere asigurarea unei participării consistente, competente și coerente a organizațiilor societății civile. </t>
  </si>
  <si>
    <t xml:space="preserve">Obiectivul general al proiectului consta in cresterea capacitatii a 30 de Organizatii ale societatii civile, de participare la dialog civic, de a-si dezvolta si imbunatatii contributia la incluziunea prin ocupare si formare a categoriilor dezavantajate, respectiv persoane cu diverse dependete (droguri, alcool, jocuri de noroc) si cu boli cronice (HIV/SIDA, cancer, diabet, hepatita, boli profesionale etc) si de a participa la crearea si furnizarea de masuri active de ocupare, ca urmare a participarii acestora la un pachet de activitati inovative si formative.
</t>
  </si>
  <si>
    <t xml:space="preserve">Obiectivul general contribuie intr-o maniera directa la prioritatea 1 din cadrul POEO și a obiectivului specific ESO4.2 deoarece pachetul integrat de servicii operationalizat si furnizat la nivelul federatiei promotoare, cursurile de formare profesionala organizate,
campania de informare cu privire la importanta dialogului social, protocoalele realizate si bunele practici abordate la nivelul procesului de implementare contribuie la consolidarea dialogului social, a negocierilor colective implicit contribuie la modernizarea pieței muncii și a institutiilor aferente acesteia. </t>
  </si>
  <si>
    <t>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</si>
  <si>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 xml:space="preserve">SINCRON - Sincronizarea masurilor active de ocupare cu dinamica pietei muncii prin consolidarea capacitatii organizationale a ONG urilor de profil </t>
  </si>
  <si>
    <t>ASOCIATIA PENTRU DEZVOLTARE DURABILA SLATINA</t>
  </si>
  <si>
    <t>ASOCIATIA DE CONSULTANTA SI CONSILIERE ECONOMICO SOCIALA OLTENIA</t>
  </si>
  <si>
    <t>Obiectivul General al proiectului consta in cresterea capacitatii a minim 32 OSC - organizatiil ale societatii civile de implicare in dialog, de a contribui la incluziunea prin ocupare si formare in general si in special a
categoriilor dezavantajate si de a participa, la furnizarea de masuri active de ocupare prin asistenta specifica inclusiv prin formarea unui numar de 160 membri specialisti.</t>
  </si>
  <si>
    <t>VL, VN, VS,TL,TM,TL,SJ,SV,SB,SM,PH,OT,NT,MS,MH,MM,IS,IL,HD,GJ,GR,GL,DB,DJ,CL,CV,CT,CJ,CS,BZ,BR,BV,BT,BN,BH,BC,AG,AR,AB</t>
  </si>
  <si>
    <t>Sud Vest Oltenia, Sud - Est, Nord - Est, Vest, Sud - Muntenia, Nord - Vest, Centru</t>
  </si>
  <si>
    <t>OIR SVO</t>
  </si>
  <si>
    <t>Green Jobs for a Green Life</t>
  </si>
  <si>
    <t>ASOCIATIA PENTRU PROMOVAREA ALIMENTULUI ROMANESC-A.P.A.R.</t>
  </si>
  <si>
    <t>THINK DEVELOPMENT &amp; CONSULTANCY SRL</t>
  </si>
  <si>
    <t>ONG 4 ONG</t>
  </si>
  <si>
    <t>"ASOCIATIA GETICA"</t>
  </si>
  <si>
    <t>ASOCIATIA CENTRUL DE INOVARE SI DEZVOLTARE DURABIA NORD-VEST-28852142</t>
  </si>
  <si>
    <t>Consolidarea dialogului civic si social si a parteneriatelor pentru ocupare si formare, pe parcursul a 24 de luni, pentru un numar de 31 de Asociatii/ Fundatii care au ca si obiective implementarea de masuri specifice pietei muncii si pentru un numar de 71 membri/ specialisti ai organizatiilor societatii civile, in regiunile mai putin dezvoltate ale Romaniei</t>
  </si>
  <si>
    <t xml:space="preserve">E-SCALATOR  - Elevatorul social si civic </t>
  </si>
  <si>
    <t>FUNDATIA SERVICIILOR SOCIALE BETHANY</t>
  </si>
  <si>
    <t>ASOCIATIA TIMAR-36171516</t>
  </si>
  <si>
    <t>Cerea capacitatii a min. 30 de organizatii ale societatii civile, in mod special a asociatiilor atestate ca intreprinderi sociale, de implicare in dialog, de a contribui la incluziunea prin ocupare si formare a categoriilor dezavantajate si de a participa la furnizarea de masuri active de ocupare si la consolidarea dialogului social si a parteneriatelor pentru ocupare si formare, precum si formarea a min. 70 persoane membrii/specialiști ai partenerilor sociali.</t>
  </si>
  <si>
    <t xml:space="preserve">Coalitia pentru dialog social, ocupare si formare </t>
  </si>
  <si>
    <t>39308449</t>
  </si>
  <si>
    <t>ASOCIAŢIA TRANSILVANIA IT</t>
  </si>
  <si>
    <t>FILIALA TRANSILVANIA A ASOCIATIEI ROMANE PENTRU INDUSTRIA ELECTRONICA SI DE SOFTWARE-16956956</t>
  </si>
  <si>
    <t>Obiectivul general al proiectului este de a contribui la modernizarea și consolidarea capacității a 30 de organizații neguvernamentale (ONG-uri) în domeniul pieței muncii. Acest lucru va fi realizat prin furnizarea de resurse, instruire și asistență tehnică, astfel încât ONG-urile să poată juca un rol esențial în evaluarea și anticiparea nevoilor în materie de competențe, furnizând asistență promptă și personalizată și sprijinind corelarea cererii și a ofertei de forță de muncă, precum și facilitând tranzițiile și mobilitatea pe piața muncii conform obiectivului specific ESO4.2 din cadrul programului de finanțare FSE+.</t>
  </si>
  <si>
    <t>AB,AR,BH,BN,CJ,CT,IS,MM,MS,SB,SJ,SM,TM</t>
  </si>
  <si>
    <t>Centru,Nord-Est,Nord-Vest,Sud-Est,Vest</t>
  </si>
  <si>
    <t>contract semnat</t>
  </si>
  <si>
    <t>Sprijin acordat OIR PECU REGIUNEA SUD – EST pentru finantarea cheltuielilor de functionare aferente perioadei 2024 - 2029 suportat din PEO</t>
  </si>
  <si>
    <t>Sprijin acordat Organismului Intermediar Regional pentru Programe Europene Capital Uman Regiunea Centru prin asigurarea resurselor necesare pentru plata utilitatilor si a serviciilor necesare functionarii si indeplinirii atributiilor delegate</t>
  </si>
  <si>
    <t>NE PEO – Utilitati si servicii necesare Organismului Intermediar Nord-Est pentru funcționare și îndeplinire atribuții delegate</t>
  </si>
  <si>
    <t>Sprijin acordat OIR PECU - Regiunea Sud-Muntenia, prin PEO, pentru finantarea cheltuielilor cu utilitatile si a serviciilor necesare functionarii si indeplinirii atributiilor delegate</t>
  </si>
  <si>
    <t>Obiectivul general al acestui proiect este sprijinirea Organismului intermediar regional pentru Programe europene capital uman Regiunea Sud-Est prin asigurarea cheltuielilor de funcționare in vederea îndeplinirii atribuțiilor în domeniul managementului și implementării Programulului Educație și Ocupare 2021-2027 (PEO) 2021-2027, precum și a celor aferente închiderii Programului Operational Capital Uman 2014-2020.</t>
  </si>
  <si>
    <t>Obiectivul general al proiectului este asigurarea resurselor financiare necesare Organismului Intermediar Regional pentru Programe Europene Capital Uman Regiunea Centru pentru asigurarea utilităților și serviciilor necesare bunei funcționări și indeplinirii atribuțiilor delegate prin Acordul de delegare de funcții</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</si>
  <si>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</si>
  <si>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proiectului este asigurarea resurselor financiare necesare Organismului Intermediar Regional pentru Programe Europene Capital Uman - Regiunea Sud-Muntenia pentru asigurarea utilităților și serviciilor necesare bunei funcționări și indeplinirii atribuțiilor delegate prin Acordul de delegare de funcții.</t>
  </si>
  <si>
    <t xml:space="preserve">Modernizarea FSGaz si a serviciilor oferite pentru cresterea capacitatii sale de a evalua si anticipa necesitatile in materie de competente din sectorul gaz si energie, in scopul de a putea asigura o asistenta prompta si personalizata prin corelarea cererii si a ofertei, a tranzitiilor si a mobilitatii angajatilor pe piata muncii din sector adresand totodata - Consolidarea dialogului social si a parteneriatelor sectoriale pentru ocupare si formare.
</t>
  </si>
  <si>
    <t xml:space="preserve">Obiectivul general al proiectului îl reprezintă Consolidarea dialogului social și a parteneriatelor pentru educație și formare în România. Proiectul contribuie la atingerea obiectivului specific al programului ESO4.2 Modernizarea instituțiilor și serviciilor pieței muncii pentru ca acestea să evalueze și să anticipeze necesitățile în materie de competențe, să asigure o asistență promptă și personalizată și să sprijine corelarea cererii și a ofertei, tranzițiile și mobilitatea pe piața muncii, prin faptul că cele două organizații vor beneficia de sprijin pentru îmbunătățirea și modernizarea dialogului social, asigurându-se și legătura cu piața muncii. </t>
  </si>
  <si>
    <t xml:space="preserve">Obiectivul general al proiectului este „Consolidarea și implementarea dialogului social prin creșterea capacității partenerilor sociali de a participa în mod activ și eficient la procesul de negociere colectivă și prin creșterea capacității federațiilor patronale de a furniza asistență și servicii membrilor, inclusiv prin derularea de studii și analize privind evoluția pieței muncii, digitalizarea proceselor dialogului social și asigurarea de expertiză în domeniile de interes, inclusiv asigurarea infrastucturii necesare pentru o bună reprezentare a intereselor membrilor. </t>
  </si>
  <si>
    <t xml:space="preserve">Obiectivul general al proiectului este „Consolidarea si implementarea dialogului social prin cresterea capacitatii partenerilor sociali de a participa in mod activ si eficient la procesul procesul de negociere colectiva si prin cresterea capacitatii organizatiilor sindicale de a furniza asistenta si servicii membrilor, inclusiv prin derularea de studii si analize privind evolutia pietei muncii, digitalizarea proceselor dialogului social si asigurarea de expertiza in domeniole de interes, inclusiv asigurarea infrasturcturii necesare pentru o buna reprezentare a intereselor membrilor.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</si>
  <si>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aecstui obiectiv prin activitati proiectate in baza principiul integrat si care vizeaza partenerii sociali si respectiv consolidarea dialogului social si a parteneriatelor pentru ocupare si formare. </t>
  </si>
  <si>
    <t>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acestui obiectiv prin activitati proiectate in baza principiul integrat si care vizeaza federatiile si respectiv consolidarea dialogului social si a parteneriatelor pentru ocupare si formare.</t>
  </si>
  <si>
    <t>Pentru atingerea obiectivului general, activitatile proiectului sunt planificate in baza a patru dimensiuni conceptuale integrate, dupa cum urmeaza: 1. capacitare parteneri sociali prin actiuni de dezvoltare organizationala si furnizarea unor servicii de sprijin; 2. modernizarea dialogului social prin furnizarea unor pachete integrate sub forma unor evenimente de instruire specifica complementare unui studiu independent; 3. imbunatatirea nivelului de expertiza a membrilor sindicali prin programe de formare/instruire in sistem formal/non formal; 4. largirea orizonturilor in ceea ce priveste dialogul social prin actiuni cu caracter national dar si transnational.</t>
  </si>
  <si>
    <t>Scopul proiectului este: Consolidarea organizațională a FGS Familia și a sindicatelor afiliate în vederea cresterii capacitatii de a reprezenta interesele lucratorilor in cadrul dialogului social si al negocierilor contractelor colective de munca la nivel de unitate si de sector de activitate. Obiectivul general propus este in acord cu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</si>
  <si>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 xml:space="preserve">Obiectivul general al proiectului il reprezinta imbunatatirea si modernizarea dialogului social din Romania, cu accent pe sectorul construcţiilor de maşini şi construcţiilor metalice prin consolidarea capacitatii PTIR si a Sindicatului Liber Massa in negocierile colective. Toate activitatile implicate de realizarea proiectului contribuie la atingerea obiectivului specific ESO 4.2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(FSE+)". </t>
  </si>
  <si>
    <t xml:space="preserve">OG al proiectului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</si>
  <si>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 xml:space="preserve">OG al pr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</si>
  <si>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1/09.02.2024</t>
  </si>
  <si>
    <t>1/09.02.2024
2/02.04.2024</t>
  </si>
  <si>
    <t>Data de finalizare a proiectului</t>
  </si>
  <si>
    <t>Raportare cut-off date 30 aprilie 2024</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</si>
  <si>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</si>
  <si>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</si>
  <si>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</si>
  <si>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</si>
  <si>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</si>
  <si>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139_P1</t>
  </si>
  <si>
    <t>Consolidarea dialogului social si a parteneriatelor pentru ocupare si formare – GAL COLINELE RECAS</t>
  </si>
  <si>
    <t>ASOCIATIA GRUPUL DE ACTIUNE LOCALA COLINELE RECAS</t>
  </si>
  <si>
    <t>CAMERA DE COMERT, INDUSTRIE SI AGRICULTURA VASLUI</t>
  </si>
  <si>
    <t>GIGABYTE – Cresterea capacitatii OSC in Era Gig Economy</t>
  </si>
  <si>
    <t>ASOCIAŢIA DE TURISM RURAL DÂMBOVIŢA-30996638</t>
  </si>
  <si>
    <t>Obiectivul general al proiectului consta in cresterea capacitatii a 30 de Organizatii ale societatii civile, de participare la dialog civic, de a-si dezvolta si imbunatatii contributia la incluziunea prin ocupare si formare a lucratorilor cu forme de munca atipica si de a participa la crearea si furnizarea de masuri active de ocupare, ca urmare a participarii acestora la un pachet de activitati inovative si formative.</t>
  </si>
  <si>
    <t>SPORTIVE: Sprijin pentru Performanța Ocupațională și Reconversia Talentelor Sportive</t>
  </si>
  <si>
    <t>ASOCIATIA PENTRU DEZVOLTAREA ANTREPRENORIATULUI FEMININ-14196560</t>
  </si>
  <si>
    <t>Obiectivul general al proiectului consta in cresterea capacitatii a 30 de Organizatii ale societatii civile, de participare la dialog civic, de a-si dezvolta si imbunatatii contributia la incluziunea prin ocupare si formare a categoriilor dezavantajate, respectiv sportivi/fosti sportivi de agrement sau performanta (ex:balet, dansuri, etc.) si de a participa la crearea si furnizarea de masuri active de ocupare, ca urmare a participarii acestora la un pachet de activitati inovative si formative.</t>
  </si>
  <si>
    <t>EVEN - Employment and Vocational Education Network</t>
  </si>
  <si>
    <t>Obiectivul general al proiectului consta in cresterea capacitatii a 30 de Organizatii ale societatii civile, de participare la dialog civic, de a-si dezvolta si imbunatatii contributia la incluziunea prin ocupare si formare a categoriilor dezavantajate, respectiv persoane cu boli cronice si de a participa la crearea si furnizarea de masuri active de ocupare, Ca urmare a participarii acestora la un pachet de activitati inovative si formative.</t>
  </si>
  <si>
    <t>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</si>
  <si>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NGO MATCHES - Inițiative de Digitalizare și Extindere a Parteneriatelor ONG la Nivel Național și Internațional</t>
  </si>
  <si>
    <t>ASOCIATIA PENTRU PROMOVAREA AFACERILOR IN ROMANIA - 11249172</t>
  </si>
  <si>
    <t>FUNDATIA LAM</t>
  </si>
  <si>
    <t>Proiectul ”NGO MATCHES - Inițiative de Digitalizare și Extindere a Parteneriatelor ONG la Nivel Național și Internațional” are ca obiectiv general consolidarea dialogului social în rândul organizațiilor societății civile active în domeniul pieței muncii, prin implementarea de activități care vizează îmbunătățirea capacității și digitalizarea OSC-urilor, prin sprijinirea acestora de a se implica activ în dialoguri și de a stabili parteneriate la nivel național și european, precum și prin furnizarea de programe de formare pentru membrii acestor organizații.</t>
  </si>
  <si>
    <t>AB,BH,BN,BV,CJ,CV,HR,MM,MS,SB,SJ,SM</t>
  </si>
  <si>
    <t>Centru,Nord-Vest</t>
  </si>
  <si>
    <t>GALosfera - parteneriat european pentru ocupare si formare</t>
  </si>
  <si>
    <t>ASOCIAŢIA PRO UNESCO</t>
  </si>
  <si>
    <t>JOB TRAINER MOTOC S.R.L.-27906198,SADC EXPERT CONSULTING SRL-18361075</t>
  </si>
  <si>
    <t>Obiectivul general al proiectului constă în furnizarea unui pachet integrat pentru partenerii sociali de tip Grupuri de Acțiune Locală în scopul modernizării și îmbunătățirii funcționării dialogului social pentru piața muncii și al creșterii capacității organizațiilor societății civile de implicare în dialog, de a contribui la incluziunea prin ocupare și formare a categoriilor dezavantajate și de a participa, după caz, la furnizarea de măsuri active de ocupare.</t>
  </si>
  <si>
    <t>Servicii pentru organizarea primei reuniuni ordinare din anul 2024 a Comitetului de monitorizare pentru PEO si PoIDS 2021-2027 (PEO)</t>
  </si>
  <si>
    <t>Sprijin logistic pentru funcționarea Organismului Intermediar pentru Programul Educație și Ocupare 2021-2027 (cheltuieli de funcționare)</t>
  </si>
  <si>
    <t>Sprijin acordat OIR PECU BI pentru efectuarea de diverse deplasari si organizarea de diverse evenimente (PEO)</t>
  </si>
  <si>
    <t>Sprijinirea activităților Organismului Intermediar pentru Programul Educație și Ocupare 2021-2027 - Ministerul Educației (cheltuieli salariale)</t>
  </si>
  <si>
    <t>Sprijin acordat OIR VEST pentru efectuarea deplasarilor</t>
  </si>
  <si>
    <t>MINISTERUL EDUCATIEI</t>
  </si>
  <si>
    <t>Obiectivul general al acestui proiect este sprijinul acordat OIRBI de a asigura cheltuielile pentru îndeplinirea atribuțiilor în domeniul managementului și implementării Programului Educație și Ocupare 2021-2027 (PEO) 2021-2027.</t>
  </si>
  <si>
    <t>Obiectivul general al acestui proiect este sprijinul acordat Organismului Intermediar POCU din cadrul Ministerului Educației pentru a asigura cheltuielile de funcționare pentru îndeplinirea atribuțiilor delegate în implementarea Programului Educație și Ocupare (PEO) 2021-2027.</t>
  </si>
  <si>
    <t>Obiectivul general al proiectului consta in imbunatatirea si consolidarea capacitatii OIRBI de a gestiona proiectele finantate prin Programul Educatie si Ocupare 2021-2027 în cadrul prioritatilor delegate, cu respectarea principiilor managementului eficient, transparentei, parteneriatului si în conformitate cu legislatia nationala si comunitara.</t>
  </si>
  <si>
    <t xml:space="preserve">Obiectivul general al proiectului consta in imbunatatirea si consolidarea capacitatii Organismului Intermediar Ministerul Educației de a gestiona proiectele finantate prin *Programul Educatie si Ocupare 2021-2027 în cadrul prioritatilor delegate, cu respectarea principiilor managementului eficient, transparentei, parteneriatului si în conformitate cu legislatia nationala si comunitara.
</t>
  </si>
  <si>
    <t>Obiectivul general al proiectului consta in imbunatatirea si consolidarea capacitatii OIR PECU Regiunea Vest de a gestiona proiectele finantate prin Programului Educatie si Ocupare (PEO) 2021-2027 în cadrul prioritatilor delegate, cu respectarea principiilor managementului eficient, transparentei, parteneriatului si în conformitate cu legislatia nationala si comunitara.</t>
  </si>
  <si>
    <t>AR,CS,HD,TM</t>
  </si>
  <si>
    <t>Data de începere a proiectului</t>
  </si>
  <si>
    <t>1/09.02.2024, 2/22.02.2024</t>
  </si>
  <si>
    <t>PRO DIALOG SOCIAL</t>
  </si>
  <si>
    <t>13399362</t>
  </si>
  <si>
    <t>FEDERAŢIA NAŢIONALĂ A SINDICATELOR DIN ADMINISTRAŢIE</t>
  </si>
  <si>
    <t>SINDICATUL DIN ADMINISTRAŢIE MARAMURES-16938127</t>
  </si>
  <si>
    <t xml:space="preserve">Obiectivul general al proiectului este acela de consolidare a dialogului social si a parteneriatelor pentru ocupare si formare, cu participarea societații civile, in vederea atingerii obiectivului specific ESO4.2 „Modernizarea institutiilor si a serviciilor pietei muncii pentru ca acestea sa evalueze si sa anticipeze necesitatile in materie de competențe, sa asigure o asistența prompta si personalizata si sa sprijine corelarea cererii si a ofertei, tranzitiile si mobilitatea pe piata muncii (FSE+)“, masura 1.b.2. “Consolidarea dialogului social si a parteneriatelor pentru ocupare si formare” din Programul Educatie si Ocupare 2021-2027 prin furnizarea unui pachet complex de masuri de sprijin pentru 8 organizatii sindicale (cate o organizatie din fiecare regiune a Romaniei) si un numar de 42 membrii/specialisti ai partenerilor (sindicatelor). </t>
  </si>
  <si>
    <t xml:space="preserve">Dezvoltarea Capacității Administrative și de Dialog Social a Organizațiilor Sindicale din Sănătate </t>
  </si>
  <si>
    <t>14812857</t>
  </si>
  <si>
    <t>FEDERATIA "SOLIDARITATEA SANITARA" DIN ROMANIA</t>
  </si>
  <si>
    <t>SINDICATUL SOLIDARITATEA SANITARA-13871030</t>
  </si>
  <si>
    <t>Obiectivul general al proiectului il constituie consolidarea, imbunatatirea și modernizarea dialogului social din sanatate, prin creșterea capacitatii de dialog a organizatiilor sindicale implicate in proiect, prin consolidarea autonomiei de organizare și actiune a organizatiilor sindicale, prin evaluarea competentelor existente, identificarea celor necesare și crearea de noi competente relevante pentru activitatea sindicala in special și activitatea profesionala in general, prin creșterea capacitatii de negociere colectiva, prin creșterea capacitatii de a face propuneri adecvate la  contractele colective de munca și la proiectele de lege, bazate pe inovari in domeniul relatiilor de munca, adaptate noilor conditii ale pietii, prin creșterea gradului de digitalizare a activitatii organizatiilor sindicale, prin intermediul modernizarii infrastructurii digitale, prin creșterea capacitatii de analiza a datelor relevante pentru dialogul social și calitatea vietii profesionale.</t>
  </si>
  <si>
    <t>PASS- Parteneri activi social prin servicii integrate pe piata muncii si dialog social consolidat</t>
  </si>
  <si>
    <t>33291313</t>
  </si>
  <si>
    <t>FEDERATIA NATIONALA A SINDICATELOR DIN INDUSTRIE</t>
  </si>
  <si>
    <t>SINDICATUL VALAHIA TÂRGOVIŞTE-4495719,UNIUNEA GENERALA A INDUSTRIASILOR DIN ROMANIA-4018027</t>
  </si>
  <si>
    <t>Obiectivul general al proiectului vizează consolidarea capacitații partenerilor sociali și a parteneriatelor pentru ocupare și formare prin modernizarea organizatiilor și a serviciilor oferite. 
Prin interventiile pe care le promoveaza, proiectul contribuie la realizarea obiectivului intervențiile PEO din cadrul Priorității 1 vizează modernizarea pieței muncii, dobândirea de noi competențe și sprijinirea cererii cu oferta de muncă. Astfel, în cadrul Priorității 1. „Modernizarea instituțiilor pieței muncii“ - Obiectivul specific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 măsura 1.b.2. Consolidarea dialogului social și a parteneriatelor pentru ocupare și formare, inclusiv cu participarea societății civile.
Efectele pozitive pe termen lu</t>
  </si>
  <si>
    <t>COMPETITIVITATE IN DIALOGUL SOCIAL</t>
  </si>
  <si>
    <t>10899967</t>
  </si>
  <si>
    <t>SINDICATUL METALURGISTUL</t>
  </si>
  <si>
    <t>SINDICATUL LIBER "DONASID" DIN SC "SILCOTUB" S.A. ZALAU PUNCT DE LUCRU CALARASI-14084168</t>
  </si>
  <si>
    <t>Obiectivul general al proiectului este consolidarea dialogului social si a parteneriatelor pentru ocupare și formare, cu participarea societații civile, in vederea atingerii obiectivului specific ESO4.2 „Modernizarea institutiilor si a serviciilor pietei muncii pentru ca acestea sa evalueze si sa anticipeze necesitatile in materie de competențe, sa asigure o asistența prompta si personalizata si sa sprijine corelarea cererii si a ofertei, tranzitiile si mobilitatea pe piata muncii (FSE+)“, Prioritatea 1. „Modernizarea instituțiilor pietei muncii“ din PEO 2021-2027 prin furnizarea unui pachet complex de masuri de sprijin pentru 6 organizatii sindicale si un numar de 42 membrii/specialisti ai partenerilor (sindicatelor).</t>
  </si>
  <si>
    <t>„Sprijinirea parteneriatului
3
social în domeniul justiției Dicasterial –PARCHETUL DE PE LANGA TRIBUNALUL DAMBOVITA.
Realizarea unui pachet integrat de activități dedicat îmbunătățirii și modernizării
dialogului social în domeniul justiției“,</t>
  </si>
  <si>
    <t>18291085</t>
  </si>
  <si>
    <t>SINDICATUL NAŢIONAL AL GREFEI JUDICIARE DICASTERIAL</t>
  </si>
  <si>
    <t>PARCHETUL DE PE LANGA TRIBUNALUL DAMBOVITA-4279758</t>
  </si>
  <si>
    <t>Obiectivele proiectului au fost definite in conformitate cu OS al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fundamentata pe analiza de nevoi, realizata in cadrul activitatii 0. Proiectul are acoperire nationala, fiind implementat atat in reg. dezvoltata, cat si in reg. mai putin dezvoltata; 100% din bugetul cons al proiectului este alocat consolidarii capacit. organizationale si dialogului social. OG al proiectului consta in furnizarea unui pachet integrat de activitati cu profil operational si orientate catre satisfacerea nevoilor S si P, membrilor acestora si implicit grupului tinta vizat.</t>
  </si>
  <si>
    <t>Implica-te in dialogul social pentru ocupare si formare!</t>
  </si>
  <si>
    <t>14196560</t>
  </si>
  <si>
    <t>ASOCIATIA PENTRU DEZVOLTAREA ANTREPRENORIATULUI FEMININ</t>
  </si>
  <si>
    <t>MONDO CONSULTING &amp; TRAINING SRL-4282044</t>
  </si>
  <si>
    <t>Creșterea capacității organizațiilor societății civile din regiunea Bucuresti-Ilfov pentru  consolidarea dialogul social si civic  si a parteneriatelor  pentru ocupare si formare, prin sprijinirea unui numar de 30 entitati din grupul tinta vizand imbunatatirea managementului organizational, digitalizarea activitatilor, aplicarea de masuri active de ocupare, servicii suport, dezvoltarea de parteneriate, coalitii si retele de bune practici, cooperare transnationala,transfer de bune practici si asigurarea de 30 de entitati active cu capacitate consolidata pentru activitati specifice pietei muncii.  Dezvoltarea de competente prin cursuri de formare autorizate, informale si de tip seminarii, ateliere, conferinte, pentru 70 de participanti din structurile organizatiilor societatii civile selectate in  grupul tinta, 70 de participanti care au finalizat formarea cu certificat/au participat la schimb de bune practici/instruiri. 
Implementarea proiectului va conduce la indeplinirea urmatorilor i</t>
  </si>
  <si>
    <t>PROASIG - Promovarea dialogului pentru ocupare si formare in asigurari</t>
  </si>
  <si>
    <t>43551577</t>
  </si>
  <si>
    <t>PIAR-PATRONATUL INDUSTRIEI ASIGURARILOR DIN ROMANIA</t>
  </si>
  <si>
    <t>FEDERATIA SINDICATELOR DIN ASIGURARI SI BANCI-14791975</t>
  </si>
  <si>
    <t>Obiectivul general al proiectului „PROASIG – Promovarea dialogului pentru ocupare si formare in asigurari” este de a imbunatati si moderniza dialogul social la toate nivelurile, prin adoptarea unei abordari strategice orientate catre consolidarea capacitatii administrative a partenerilor sociali, in vederea intaririi rolului lor pe piata muncii si in domeniul formarii profesionale.
Pentru atingerea acestui obiectiv, se va implementa un plan ce presupune furnizarea partenerilor sociali de pachete integrate, specifice domeniului acestora. Acestea vizeaza simplificarea accesului la informatii, efectuarea de studii si analize in cadrul pietei muncii, marirea nivelului de reprezentativitate prin intermediul workshop-urilor si a vizitelor de lucru, asigurarea accesului la programe de formare profesionala specializate in domeniul partenerilor sociali, dezvoltarea capacitatilor organizationale si consolidarea dialogului social.
Proiectul „PROASIG – Promovarea dialogului pentru ocupare si form</t>
  </si>
  <si>
    <t>Consolidarea Organizațiilor Sindicale și Patronale în Ocupare și Formare</t>
  </si>
  <si>
    <t>7481807</t>
  </si>
  <si>
    <t>SANITAS UNIUNEA SINDICALA JUDETEANA</t>
  </si>
  <si>
    <t>UNIUNEA JUDETEANA SANITAS OLT-7281256</t>
  </si>
  <si>
    <t>Obiectivul general al proiectului este consolidarea dialogului social și a parteneriatelor pentru ocupare și formare, cu participarea a 92 membri/specialiști ai partenerilor sociali (personal angajat, membri și persoanele numite sau alese în structurile de conducere ale federațiilor sindicale și patronale/ personalul angajat, membri și persoanele numite sau alese și în structurile de conducere ale organizațiilor sindicale de bază și ale organizațiilor patronale/patronate, afiliate la o federație sindicală, respectiv federație patronală/patronat ce implementează operațiunea/ personalul angajat, membri și persoanele numite sau alese in în structurile de conducere ale întreprinderilor membre ale organizatiilor patronale/patronate) din 4 entități - organizații sindicale și patronale din regiunile mai puțin dezvoltate ale României (Nord-Est, Sud-Est, Sud-Muntenia, Sud-Vest Oltenia, Nord-Vest, Vest și Centru) și regiunea dezvoltată București Ilfov, în vederea îmbunătățirii și modernizării di</t>
  </si>
  <si>
    <t>AA1/18.04.2023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</si>
</sst>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8"/>
      <color theme="1"/>
      <name val="Calibri"/>
      <family val="2"/>
      <scheme val="minor"/>
    </font>
    <font>
      <sz val="10"/>
      <name val="Calibri"/>
      <family val="2"/>
      <scheme val="minor"/>
    </font>
    <font>
      <sz val="11"/>
      <color indexed="8"/>
      <name val="Calibri"/>
      <family val="2"/>
      <scheme val="minor"/>
    </font>
    <font>
      <b/>
      <sz val="10"/>
      <name val="Calibri"/>
      <family val="2"/>
      <scheme val="minor"/>
    </font>
  </fonts>
  <fills count="4">
    <fill>
      <patternFill patternType="none"/>
    </fill>
    <fill>
      <patternFill patternType="gray125"/>
    </fill>
    <fill>
      <patternFill patternType="solid">
        <fgColor rgb="FFAFEAFF"/>
        <bgColor indexed="64"/>
      </patternFill>
    </fill>
    <fill>
      <patternFill patternType="solid">
        <fgColor rgb="FFABE3FF"/>
        <bgColor indexed="64"/>
      </patternFill>
    </fill>
  </fills>
  <borders count="24">
    <border>
      <left/>
      <right/>
      <top/>
      <bottom/>
      <diagonal/>
    </border>
    <border>
      <left style="thin">
        <color indexed="64"/>
      </left>
      <right style="thin">
        <color indexed="64"/>
      </right>
      <top/>
      <bottom/>
      <diagonal/>
    </border>
    <border>
      <left style="thin">
        <color indexed="64"/>
      </left>
      <right style="thin">
        <color indexed="64"/>
      </right>
      <top/>
      <bottom style="double">
        <color rgb="FF0000FF"/>
      </bottom>
      <diagonal/>
    </border>
    <border>
      <left/>
      <right/>
      <top style="double">
        <color rgb="FF0000FF"/>
      </top>
      <bottom style="double">
        <color rgb="FF0000F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rgb="FF0000FF"/>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rgb="FF0000FF"/>
      </bottom>
      <diagonal/>
    </border>
    <border>
      <left style="thin">
        <color indexed="64"/>
      </left>
      <right style="double">
        <color indexed="64"/>
      </right>
      <top/>
      <bottom style="double">
        <color rgb="FF0000FF"/>
      </bottom>
      <diagonal/>
    </border>
    <border>
      <left style="double">
        <color indexed="64"/>
      </left>
      <right/>
      <top style="double">
        <color rgb="FF0000FF"/>
      </top>
      <bottom style="double">
        <color rgb="FF0000FF"/>
      </bottom>
      <diagonal/>
    </border>
    <border>
      <left style="double">
        <color indexed="64"/>
      </left>
      <right/>
      <top/>
      <bottom/>
      <diagonal/>
    </border>
    <border>
      <left/>
      <right style="double">
        <color indexed="64"/>
      </right>
      <top/>
      <bottom/>
      <diagonal/>
    </border>
  </borders>
  <cellStyleXfs count="2">
    <xf numFmtId="0" fontId="0" fillId="0" borderId="0"/>
    <xf numFmtId="0" fontId="6" fillId="0" borderId="0"/>
  </cellStyleXfs>
  <cellXfs count="108">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10" fontId="1" fillId="0" borderId="0" xfId="0" applyNumberFormat="1" applyFont="1"/>
    <xf numFmtId="0" fontId="3" fillId="2" borderId="9" xfId="0" applyFont="1" applyFill="1" applyBorder="1" applyAlignment="1">
      <alignment vertical="center"/>
    </xf>
    <xf numFmtId="0" fontId="3" fillId="0" borderId="0" xfId="0" applyFont="1" applyAlignment="1">
      <alignment vertical="center"/>
    </xf>
    <xf numFmtId="0" fontId="1" fillId="0" borderId="0" xfId="0" applyFont="1" applyAlignment="1">
      <alignment horizontal="center" vertical="center"/>
    </xf>
    <xf numFmtId="10" fontId="1" fillId="0" borderId="0" xfId="0" applyNumberFormat="1" applyFont="1" applyAlignment="1">
      <alignment vertical="center"/>
    </xf>
    <xf numFmtId="0" fontId="1" fillId="0" borderId="0" xfId="0" applyFont="1" applyAlignment="1">
      <alignment horizontal="right" vertical="center"/>
    </xf>
    <xf numFmtId="14" fontId="1" fillId="0" borderId="0" xfId="0" applyNumberFormat="1" applyFont="1" applyAlignment="1">
      <alignment horizontal="center"/>
    </xf>
    <xf numFmtId="14" fontId="1" fillId="0" borderId="0" xfId="0" applyNumberFormat="1" applyFont="1" applyAlignment="1">
      <alignment horizontal="center" vertical="center"/>
    </xf>
    <xf numFmtId="1" fontId="2" fillId="2" borderId="3" xfId="0" applyNumberFormat="1" applyFont="1" applyFill="1" applyBorder="1" applyAlignment="1">
      <alignment horizontal="center" vertical="top"/>
    </xf>
    <xf numFmtId="0" fontId="1" fillId="0" borderId="0" xfId="0" applyFont="1" applyAlignment="1">
      <alignment horizontal="left"/>
    </xf>
    <xf numFmtId="0" fontId="1" fillId="0" borderId="0" xfId="0" applyFont="1" applyAlignment="1">
      <alignment horizontal="left" vertical="center"/>
    </xf>
    <xf numFmtId="4" fontId="1" fillId="0" borderId="0" xfId="0" applyNumberFormat="1" applyFont="1"/>
    <xf numFmtId="4" fontId="1" fillId="0" borderId="0" xfId="0" applyNumberFormat="1" applyFont="1" applyAlignment="1">
      <alignment vertical="center"/>
    </xf>
    <xf numFmtId="0" fontId="1" fillId="0" borderId="22" xfId="0" applyFont="1" applyBorder="1" applyAlignment="1">
      <alignment vertical="center"/>
    </xf>
    <xf numFmtId="0" fontId="1" fillId="0" borderId="22" xfId="0" applyFont="1" applyBorder="1"/>
    <xf numFmtId="0" fontId="3" fillId="0" borderId="0" xfId="0" applyFont="1"/>
    <xf numFmtId="0" fontId="3" fillId="0" borderId="0" xfId="0" applyFont="1" applyAlignment="1">
      <alignment horizontal="center"/>
    </xf>
    <xf numFmtId="0" fontId="4" fillId="0" borderId="0" xfId="0" applyFont="1"/>
    <xf numFmtId="14" fontId="3" fillId="0" borderId="0" xfId="0" applyNumberFormat="1" applyFont="1" applyAlignment="1">
      <alignment horizontal="center"/>
    </xf>
    <xf numFmtId="10" fontId="3" fillId="0" borderId="0" xfId="0" applyNumberFormat="1" applyFont="1"/>
    <xf numFmtId="0" fontId="3" fillId="0" borderId="0" xfId="0" applyFont="1" applyAlignment="1">
      <alignment horizontal="left"/>
    </xf>
    <xf numFmtId="4" fontId="3" fillId="0" borderId="0" xfId="0" applyNumberFormat="1" applyFont="1"/>
    <xf numFmtId="4" fontId="1" fillId="0" borderId="23" xfId="0" applyNumberFormat="1" applyFont="1" applyBorder="1" applyAlignment="1">
      <alignment vertical="center"/>
    </xf>
    <xf numFmtId="0" fontId="3" fillId="0" borderId="0" xfId="0" applyFont="1" applyAlignment="1">
      <alignment horizontal="right"/>
    </xf>
    <xf numFmtId="0" fontId="1" fillId="0" borderId="0" xfId="0" applyFont="1" applyAlignment="1">
      <alignment horizontal="right"/>
    </xf>
    <xf numFmtId="0" fontId="5" fillId="0" borderId="0" xfId="0" applyFont="1" applyAlignment="1">
      <alignment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14" fontId="5" fillId="0" borderId="0" xfId="0" applyNumberFormat="1" applyFont="1" applyAlignment="1">
      <alignment horizontal="center" vertical="center"/>
    </xf>
    <xf numFmtId="10" fontId="5" fillId="0" borderId="0" xfId="0" applyNumberFormat="1" applyFont="1" applyAlignment="1">
      <alignment vertical="center"/>
    </xf>
    <xf numFmtId="4"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1" fontId="2" fillId="3" borderId="21" xfId="0" applyNumberFormat="1" applyFont="1" applyFill="1" applyBorder="1" applyAlignment="1">
      <alignment horizontal="center" vertical="top" wrapText="1"/>
    </xf>
    <xf numFmtId="1" fontId="2" fillId="3" borderId="3" xfId="0" applyNumberFormat="1" applyFont="1" applyFill="1" applyBorder="1" applyAlignment="1">
      <alignment horizontal="center" vertical="top"/>
    </xf>
    <xf numFmtId="1" fontId="2" fillId="3" borderId="3" xfId="0" applyNumberFormat="1" applyFont="1" applyFill="1" applyBorder="1" applyAlignment="1">
      <alignment horizontal="right" vertical="top"/>
    </xf>
    <xf numFmtId="0" fontId="3" fillId="3" borderId="9"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horizontal="center" vertical="center"/>
    </xf>
    <xf numFmtId="0" fontId="3" fillId="3" borderId="9" xfId="0" applyFont="1" applyFill="1" applyBorder="1" applyAlignment="1">
      <alignment horizontal="left" vertical="center"/>
    </xf>
    <xf numFmtId="14" fontId="3" fillId="3" borderId="9" xfId="0" applyNumberFormat="1" applyFont="1" applyFill="1" applyBorder="1" applyAlignment="1">
      <alignment horizontal="center" vertical="center"/>
    </xf>
    <xf numFmtId="10" fontId="3" fillId="3" borderId="9" xfId="0" applyNumberFormat="1" applyFont="1" applyFill="1" applyBorder="1" applyAlignment="1">
      <alignment vertical="center"/>
    </xf>
    <xf numFmtId="4" fontId="3" fillId="3" borderId="9" xfId="0" applyNumberFormat="1" applyFont="1" applyFill="1" applyBorder="1" applyAlignment="1">
      <alignment vertical="center"/>
    </xf>
    <xf numFmtId="0" fontId="3" fillId="3" borderId="9" xfId="0" applyFont="1" applyFill="1" applyBorder="1" applyAlignment="1">
      <alignment horizontal="right" vertical="center"/>
    </xf>
    <xf numFmtId="4" fontId="3" fillId="3" borderId="10" xfId="0" applyNumberFormat="1" applyFont="1" applyFill="1" applyBorder="1" applyAlignment="1">
      <alignment vertical="center"/>
    </xf>
    <xf numFmtId="0" fontId="3" fillId="3" borderId="8" xfId="0" applyFont="1" applyFill="1" applyBorder="1" applyAlignment="1">
      <alignment vertical="center" wrapText="1"/>
    </xf>
    <xf numFmtId="4" fontId="3" fillId="3" borderId="9" xfId="0" applyNumberFormat="1" applyFont="1" applyFill="1" applyBorder="1" applyAlignment="1">
      <alignment horizontal="right" vertical="center"/>
    </xf>
    <xf numFmtId="0" fontId="5" fillId="0" borderId="0" xfId="0" applyFont="1"/>
    <xf numFmtId="4" fontId="5" fillId="3" borderId="5" xfId="0" applyNumberFormat="1" applyFont="1" applyFill="1" applyBorder="1" applyAlignment="1">
      <alignment horizontal="right" vertical="center" wrapText="1"/>
    </xf>
    <xf numFmtId="0" fontId="7" fillId="3" borderId="9" xfId="0" applyFont="1" applyFill="1" applyBorder="1" applyAlignment="1">
      <alignment vertical="center"/>
    </xf>
    <xf numFmtId="4" fontId="2" fillId="3" borderId="21"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xf>
    <xf numFmtId="4" fontId="5" fillId="0" borderId="23" xfId="0" applyNumberFormat="1" applyFont="1" applyBorder="1" applyAlignment="1">
      <alignment vertical="center"/>
    </xf>
    <xf numFmtId="3" fontId="5" fillId="3" borderId="12"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4" fontId="5" fillId="3" borderId="13" xfId="0" applyNumberFormat="1" applyFont="1" applyFill="1" applyBorder="1" applyAlignment="1">
      <alignment horizontal="center" vertical="center" wrapText="1"/>
    </xf>
    <xf numFmtId="4" fontId="5" fillId="3" borderId="16"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4" fontId="5" fillId="3" borderId="6" xfId="0" applyNumberFormat="1" applyFont="1" applyFill="1" applyBorder="1" applyAlignment="1">
      <alignment horizontal="center" vertical="center" wrapText="1"/>
    </xf>
    <xf numFmtId="4" fontId="5" fillId="3" borderId="7" xfId="0" applyNumberFormat="1" applyFont="1" applyFill="1" applyBorder="1" applyAlignment="1">
      <alignment horizontal="left" vertical="center" wrapText="1"/>
    </xf>
    <xf numFmtId="4" fontId="5" fillId="3" borderId="2" xfId="0" applyNumberFormat="1" applyFont="1" applyFill="1" applyBorder="1" applyAlignment="1">
      <alignment horizontal="left" vertical="center" wrapText="1"/>
    </xf>
    <xf numFmtId="4" fontId="5" fillId="3" borderId="7" xfId="0" applyNumberFormat="1" applyFont="1" applyFill="1" applyBorder="1" applyAlignment="1">
      <alignment horizontal="right" vertical="center" wrapText="1"/>
    </xf>
    <xf numFmtId="4" fontId="5" fillId="3" borderId="2" xfId="0" applyNumberFormat="1" applyFont="1" applyFill="1" applyBorder="1" applyAlignment="1">
      <alignment horizontal="right" vertical="center" wrapText="1"/>
    </xf>
    <xf numFmtId="4" fontId="5" fillId="3" borderId="18" xfId="0" applyNumberFormat="1" applyFont="1" applyFill="1" applyBorder="1" applyAlignment="1">
      <alignment horizontal="right" vertical="center" wrapText="1"/>
    </xf>
    <xf numFmtId="4" fontId="5" fillId="3" borderId="20" xfId="0" applyNumberFormat="1" applyFont="1" applyFill="1" applyBorder="1" applyAlignment="1">
      <alignment horizontal="right" vertical="center" wrapText="1"/>
    </xf>
    <xf numFmtId="4" fontId="5" fillId="3" borderId="12" xfId="0" applyNumberFormat="1" applyFont="1" applyFill="1" applyBorder="1" applyAlignment="1">
      <alignment horizontal="left" vertical="center" wrapText="1"/>
    </xf>
    <xf numFmtId="4" fontId="5" fillId="3" borderId="1" xfId="0" applyNumberFormat="1"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4" fontId="5" fillId="3" borderId="14" xfId="0" applyNumberFormat="1" applyFont="1" applyFill="1" applyBorder="1" applyAlignment="1">
      <alignment horizontal="center" vertical="center" wrapText="1"/>
    </xf>
    <xf numFmtId="4" fontId="5" fillId="3" borderId="15" xfId="0" applyNumberFormat="1" applyFont="1" applyFill="1" applyBorder="1" applyAlignment="1">
      <alignment horizontal="center" vertical="center" wrapText="1"/>
    </xf>
    <xf numFmtId="4" fontId="5" fillId="3" borderId="12"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 fontId="5" fillId="3" borderId="1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10" fontId="5" fillId="3" borderId="12" xfId="0" applyNumberFormat="1" applyFont="1" applyFill="1" applyBorder="1" applyAlignment="1">
      <alignment horizontal="left" vertical="center" wrapText="1"/>
    </xf>
    <xf numFmtId="10" fontId="5" fillId="3" borderId="1" xfId="0" applyNumberFormat="1" applyFont="1" applyFill="1" applyBorder="1" applyAlignment="1">
      <alignment horizontal="left" vertical="center" wrapText="1"/>
    </xf>
    <xf numFmtId="10" fontId="5" fillId="3" borderId="2" xfId="0" applyNumberFormat="1" applyFont="1" applyFill="1" applyBorder="1" applyAlignment="1">
      <alignment horizontal="left" vertical="center" wrapText="1"/>
    </xf>
  </cellXfs>
  <cellStyles count="2">
    <cellStyle name="Normal" xfId="0" builtinId="0"/>
    <cellStyle name="Normal 2" xfId="1" xr:uid="{766A8F77-DEDA-4D7F-8A2C-CB6E50CAB77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BE3FF"/>
      <color rgb="FFCCEC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03"/>
  <sheetViews>
    <sheetView tabSelected="1" topLeftCell="B1" zoomScale="80" zoomScaleNormal="80" workbookViewId="0">
      <pane ySplit="7" topLeftCell="A8" activePane="bottomLeft" state="frozen"/>
      <selection pane="bottomLeft" activeCell="Y13" sqref="Y13"/>
    </sheetView>
  </sheetViews>
  <sheetFormatPr defaultRowHeight="12.75" x14ac:dyDescent="0.2"/>
  <cols>
    <col min="1" max="1" width="0" style="1" hidden="1" customWidth="1"/>
    <col min="2" max="2" width="15.42578125" style="1" customWidth="1"/>
    <col min="3" max="3" width="9.140625" style="3"/>
    <col min="4" max="5" width="14" style="1" customWidth="1"/>
    <col min="6" max="7" width="9.140625" style="1"/>
    <col min="8" max="8" width="31.5703125" style="1" customWidth="1"/>
    <col min="9" max="9" width="9.85546875" style="1" customWidth="1"/>
    <col min="10" max="10" width="26.42578125" style="1" customWidth="1"/>
    <col min="11" max="11" width="9.140625" style="13" customWidth="1"/>
    <col min="12" max="12" width="43.42578125" style="3" customWidth="1"/>
    <col min="13" max="13" width="13.7109375" style="10" customWidth="1"/>
    <col min="14" max="14" width="14.7109375" style="10" customWidth="1"/>
    <col min="15" max="15" width="11.42578125" style="4" customWidth="1"/>
    <col min="16" max="16" width="12" style="13" customWidth="1"/>
    <col min="17" max="17" width="12.7109375" style="1" customWidth="1"/>
    <col min="18" max="18" width="10.5703125" style="3" customWidth="1"/>
    <col min="19" max="19" width="17.5703125" style="15" customWidth="1"/>
    <col min="20" max="20" width="16.5703125" style="15" customWidth="1"/>
    <col min="21" max="21" width="20.42578125" style="15" customWidth="1"/>
    <col min="22" max="22" width="16.42578125" style="15" customWidth="1"/>
    <col min="23" max="23" width="17.42578125" style="15" customWidth="1"/>
    <col min="24" max="24" width="17.85546875" style="28" customWidth="1"/>
    <col min="25" max="25" width="15.42578125" style="1" customWidth="1"/>
    <col min="26" max="26" width="18.28515625" style="15" customWidth="1"/>
    <col min="27" max="27" width="18.85546875" style="15" customWidth="1"/>
    <col min="28" max="16384" width="9.140625" style="1"/>
  </cols>
  <sheetData>
    <row r="1" spans="1:27" s="19" customFormat="1" ht="23.25" x14ac:dyDescent="0.35">
      <c r="C1" s="20"/>
      <c r="D1" s="20"/>
      <c r="E1" s="20"/>
      <c r="F1" s="20"/>
      <c r="H1" s="21" t="s">
        <v>124</v>
      </c>
      <c r="K1" s="24"/>
      <c r="L1" s="20"/>
      <c r="M1" s="22"/>
      <c r="N1" s="22"/>
      <c r="O1" s="23"/>
      <c r="P1" s="24"/>
      <c r="R1" s="20"/>
      <c r="S1" s="25"/>
      <c r="T1" s="25"/>
      <c r="U1" s="25"/>
      <c r="V1" s="25"/>
      <c r="W1" s="25"/>
      <c r="X1" s="27"/>
      <c r="Z1" s="25"/>
      <c r="AA1" s="25"/>
    </row>
    <row r="2" spans="1:27" s="19" customFormat="1" ht="23.25" x14ac:dyDescent="0.35">
      <c r="C2" s="20"/>
      <c r="H2" s="21" t="s">
        <v>285</v>
      </c>
      <c r="K2" s="24"/>
      <c r="L2" s="20"/>
      <c r="M2" s="22"/>
      <c r="N2" s="22"/>
      <c r="O2" s="23"/>
      <c r="P2" s="24"/>
      <c r="R2" s="20"/>
      <c r="S2" s="25"/>
      <c r="T2" s="25"/>
      <c r="U2" s="25"/>
      <c r="V2" s="25"/>
      <c r="W2" s="25"/>
      <c r="X2" s="27"/>
      <c r="Z2" s="25"/>
      <c r="AA2" s="25"/>
    </row>
    <row r="3" spans="1:27" ht="16.5" customHeight="1" thickBot="1" x14ac:dyDescent="0.25"/>
    <row r="4" spans="1:27" s="52" customFormat="1" ht="36" customHeight="1" thickTop="1" x14ac:dyDescent="0.2">
      <c r="A4" s="87" t="s">
        <v>3</v>
      </c>
      <c r="B4" s="90" t="s">
        <v>0</v>
      </c>
      <c r="C4" s="93" t="s">
        <v>1</v>
      </c>
      <c r="D4" s="76" t="s">
        <v>39</v>
      </c>
      <c r="E4" s="76" t="s">
        <v>128</v>
      </c>
      <c r="F4" s="96" t="s">
        <v>2</v>
      </c>
      <c r="G4" s="76" t="s">
        <v>3</v>
      </c>
      <c r="H4" s="76" t="s">
        <v>4</v>
      </c>
      <c r="I4" s="76" t="s">
        <v>81</v>
      </c>
      <c r="J4" s="76" t="s">
        <v>34</v>
      </c>
      <c r="K4" s="76" t="s">
        <v>35</v>
      </c>
      <c r="L4" s="102" t="s">
        <v>127</v>
      </c>
      <c r="M4" s="99" t="s">
        <v>326</v>
      </c>
      <c r="N4" s="99" t="s">
        <v>284</v>
      </c>
      <c r="O4" s="105" t="s">
        <v>5</v>
      </c>
      <c r="P4" s="76" t="s">
        <v>100</v>
      </c>
      <c r="Q4" s="79" t="s">
        <v>6</v>
      </c>
      <c r="R4" s="76" t="s">
        <v>126</v>
      </c>
      <c r="S4" s="64" t="s">
        <v>7</v>
      </c>
      <c r="T4" s="82"/>
      <c r="U4" s="83"/>
      <c r="V4" s="84" t="s">
        <v>8</v>
      </c>
      <c r="W4" s="74" t="s">
        <v>9</v>
      </c>
      <c r="X4" s="58" t="s">
        <v>10</v>
      </c>
      <c r="Y4" s="61" t="s">
        <v>11</v>
      </c>
      <c r="Z4" s="64" t="s">
        <v>12</v>
      </c>
      <c r="AA4" s="65"/>
    </row>
    <row r="5" spans="1:27" s="52" customFormat="1" ht="21" customHeight="1" x14ac:dyDescent="0.2">
      <c r="A5" s="88"/>
      <c r="B5" s="91"/>
      <c r="C5" s="94"/>
      <c r="D5" s="77"/>
      <c r="E5" s="77"/>
      <c r="F5" s="97"/>
      <c r="G5" s="77"/>
      <c r="H5" s="77"/>
      <c r="I5" s="77"/>
      <c r="J5" s="77"/>
      <c r="K5" s="77"/>
      <c r="L5" s="103"/>
      <c r="M5" s="100"/>
      <c r="N5" s="100"/>
      <c r="O5" s="106"/>
      <c r="P5" s="77"/>
      <c r="Q5" s="80"/>
      <c r="R5" s="77"/>
      <c r="S5" s="66" t="s">
        <v>13</v>
      </c>
      <c r="T5" s="67"/>
      <c r="U5" s="68" t="s">
        <v>14</v>
      </c>
      <c r="V5" s="85"/>
      <c r="W5" s="75"/>
      <c r="X5" s="59"/>
      <c r="Y5" s="62"/>
      <c r="Z5" s="70" t="s">
        <v>15</v>
      </c>
      <c r="AA5" s="72" t="s">
        <v>16</v>
      </c>
    </row>
    <row r="6" spans="1:27" s="52" customFormat="1" ht="38.25" customHeight="1" thickBot="1" x14ac:dyDescent="0.25">
      <c r="A6" s="89"/>
      <c r="B6" s="92"/>
      <c r="C6" s="95"/>
      <c r="D6" s="78"/>
      <c r="E6" s="78"/>
      <c r="F6" s="98"/>
      <c r="G6" s="78"/>
      <c r="H6" s="78"/>
      <c r="I6" s="78"/>
      <c r="J6" s="78"/>
      <c r="K6" s="78"/>
      <c r="L6" s="104"/>
      <c r="M6" s="101"/>
      <c r="N6" s="101"/>
      <c r="O6" s="107"/>
      <c r="P6" s="78"/>
      <c r="Q6" s="81"/>
      <c r="R6" s="78"/>
      <c r="S6" s="53" t="s">
        <v>123</v>
      </c>
      <c r="T6" s="53" t="s">
        <v>17</v>
      </c>
      <c r="U6" s="69"/>
      <c r="V6" s="86"/>
      <c r="W6" s="69"/>
      <c r="X6" s="60"/>
      <c r="Y6" s="63"/>
      <c r="Z6" s="71"/>
      <c r="AA6" s="73"/>
    </row>
    <row r="7" spans="1:27" s="52" customFormat="1" ht="18.75" customHeight="1" thickTop="1" thickBot="1" x14ac:dyDescent="0.25">
      <c r="A7" s="12">
        <v>5</v>
      </c>
      <c r="B7" s="38">
        <v>0</v>
      </c>
      <c r="C7" s="39">
        <v>1</v>
      </c>
      <c r="D7" s="39">
        <v>2</v>
      </c>
      <c r="E7" s="38">
        <v>3</v>
      </c>
      <c r="F7" s="39">
        <v>4</v>
      </c>
      <c r="G7" s="39">
        <v>5</v>
      </c>
      <c r="H7" s="38">
        <v>6</v>
      </c>
      <c r="I7" s="39">
        <v>7</v>
      </c>
      <c r="J7" s="39">
        <v>8</v>
      </c>
      <c r="K7" s="38">
        <v>9</v>
      </c>
      <c r="L7" s="39">
        <v>10</v>
      </c>
      <c r="M7" s="39">
        <v>11</v>
      </c>
      <c r="N7" s="38">
        <v>12</v>
      </c>
      <c r="O7" s="39">
        <v>13</v>
      </c>
      <c r="P7" s="39">
        <v>14</v>
      </c>
      <c r="Q7" s="38">
        <v>15</v>
      </c>
      <c r="R7" s="39">
        <v>16</v>
      </c>
      <c r="S7" s="39">
        <v>17</v>
      </c>
      <c r="T7" s="38">
        <v>18</v>
      </c>
      <c r="U7" s="39">
        <v>19</v>
      </c>
      <c r="V7" s="54">
        <v>20</v>
      </c>
      <c r="W7" s="38">
        <v>21</v>
      </c>
      <c r="X7" s="40">
        <v>22</v>
      </c>
      <c r="Y7" s="39">
        <v>23</v>
      </c>
      <c r="Z7" s="55">
        <v>24</v>
      </c>
      <c r="AA7" s="56">
        <v>25</v>
      </c>
    </row>
    <row r="8" spans="1:27" s="29" customFormat="1" ht="18.75" customHeight="1" thickTop="1" x14ac:dyDescent="0.25">
      <c r="A8" s="29">
        <v>309451</v>
      </c>
      <c r="B8" s="30" t="s">
        <v>86</v>
      </c>
      <c r="C8" s="31">
        <v>1</v>
      </c>
      <c r="D8" s="29" t="s">
        <v>37</v>
      </c>
      <c r="E8" s="29" t="s">
        <v>129</v>
      </c>
      <c r="F8" s="31">
        <v>57</v>
      </c>
      <c r="G8" s="29">
        <v>309451</v>
      </c>
      <c r="H8" s="29" t="s">
        <v>40</v>
      </c>
      <c r="I8" s="29">
        <v>5541651</v>
      </c>
      <c r="J8" s="29" t="s">
        <v>67</v>
      </c>
      <c r="K8" s="32" t="s">
        <v>82</v>
      </c>
      <c r="L8" s="32" t="s">
        <v>155</v>
      </c>
      <c r="M8" s="33">
        <v>45323</v>
      </c>
      <c r="N8" s="33">
        <v>47149</v>
      </c>
      <c r="O8" s="34">
        <f>S8/(S8+T8+U8)</f>
        <v>0.7640449438202247</v>
      </c>
      <c r="P8" s="32" t="s">
        <v>109</v>
      </c>
      <c r="Q8" s="29" t="s">
        <v>112</v>
      </c>
      <c r="R8" s="31">
        <v>139</v>
      </c>
      <c r="S8" s="35">
        <v>28434614.173483144</v>
      </c>
      <c r="T8" s="35">
        <v>8781277.9065168537</v>
      </c>
      <c r="U8" s="35">
        <v>0</v>
      </c>
      <c r="V8" s="35">
        <v>0</v>
      </c>
      <c r="W8" s="35">
        <v>37215892.079999998</v>
      </c>
      <c r="X8" s="36" t="s">
        <v>85</v>
      </c>
      <c r="Y8" s="37" t="s">
        <v>283</v>
      </c>
      <c r="Z8" s="35">
        <v>3088000</v>
      </c>
      <c r="AA8" s="57">
        <v>0</v>
      </c>
    </row>
    <row r="9" spans="1:27" s="29" customFormat="1" ht="18.75" customHeight="1" x14ac:dyDescent="0.25">
      <c r="A9" s="29">
        <v>302344</v>
      </c>
      <c r="B9" s="30" t="s">
        <v>86</v>
      </c>
      <c r="C9" s="31">
        <v>2</v>
      </c>
      <c r="D9" s="29" t="s">
        <v>37</v>
      </c>
      <c r="E9" s="29" t="s">
        <v>129</v>
      </c>
      <c r="F9" s="31">
        <v>57</v>
      </c>
      <c r="G9" s="29">
        <v>302344</v>
      </c>
      <c r="H9" s="29" t="s">
        <v>41</v>
      </c>
      <c r="I9" s="29">
        <v>7137227</v>
      </c>
      <c r="J9" s="29" t="s">
        <v>68</v>
      </c>
      <c r="K9" s="32" t="s">
        <v>82</v>
      </c>
      <c r="L9" s="32" t="s">
        <v>156</v>
      </c>
      <c r="M9" s="33">
        <v>45323</v>
      </c>
      <c r="N9" s="33">
        <v>46783</v>
      </c>
      <c r="O9" s="34">
        <f>S9/(S9+T9+U9)</f>
        <v>0.7640449438202247</v>
      </c>
      <c r="P9" s="32" t="s">
        <v>109</v>
      </c>
      <c r="Q9" s="29" t="s">
        <v>112</v>
      </c>
      <c r="R9" s="31">
        <v>139</v>
      </c>
      <c r="S9" s="35">
        <v>28383944.141573034</v>
      </c>
      <c r="T9" s="35">
        <v>8765629.8084269669</v>
      </c>
      <c r="U9" s="35">
        <v>0</v>
      </c>
      <c r="V9" s="35">
        <v>0</v>
      </c>
      <c r="W9" s="35">
        <v>37149573.950000003</v>
      </c>
      <c r="X9" s="36" t="s">
        <v>85</v>
      </c>
      <c r="Y9" s="29" t="s">
        <v>282</v>
      </c>
      <c r="Z9" s="35">
        <v>2604185.13</v>
      </c>
      <c r="AA9" s="57">
        <v>0</v>
      </c>
    </row>
    <row r="10" spans="1:27" s="29" customFormat="1" ht="18.75" customHeight="1" x14ac:dyDescent="0.25">
      <c r="A10" s="29">
        <v>311262</v>
      </c>
      <c r="B10" s="30" t="s">
        <v>86</v>
      </c>
      <c r="C10" s="31">
        <v>3</v>
      </c>
      <c r="D10" s="29" t="s">
        <v>37</v>
      </c>
      <c r="E10" s="29" t="s">
        <v>129</v>
      </c>
      <c r="F10" s="31">
        <v>57</v>
      </c>
      <c r="G10" s="29">
        <v>311262</v>
      </c>
      <c r="H10" s="29" t="s">
        <v>42</v>
      </c>
      <c r="I10" s="29">
        <v>6273956</v>
      </c>
      <c r="J10" s="29" t="s">
        <v>69</v>
      </c>
      <c r="K10" s="32" t="s">
        <v>83</v>
      </c>
      <c r="L10" s="32" t="s">
        <v>157</v>
      </c>
      <c r="M10" s="33">
        <v>45323</v>
      </c>
      <c r="N10" s="33">
        <v>47149</v>
      </c>
      <c r="O10" s="34">
        <f>S10/(S10+T10+U10)</f>
        <v>0.7640449438202247</v>
      </c>
      <c r="P10" s="32" t="s">
        <v>109</v>
      </c>
      <c r="Q10" s="29" t="s">
        <v>112</v>
      </c>
      <c r="R10" s="31">
        <v>139</v>
      </c>
      <c r="S10" s="35">
        <v>28442886.426966291</v>
      </c>
      <c r="T10" s="35">
        <v>8783832.5730337091</v>
      </c>
      <c r="U10" s="35">
        <v>0</v>
      </c>
      <c r="V10" s="35">
        <v>0</v>
      </c>
      <c r="W10" s="35">
        <v>37226719</v>
      </c>
      <c r="X10" s="36" t="s">
        <v>85</v>
      </c>
      <c r="Y10" s="29" t="s">
        <v>282</v>
      </c>
      <c r="Z10" s="35">
        <v>1195500</v>
      </c>
      <c r="AA10" s="57">
        <v>0</v>
      </c>
    </row>
    <row r="11" spans="1:27" s="29" customFormat="1" ht="18.75" customHeight="1" x14ac:dyDescent="0.25">
      <c r="A11" s="29">
        <v>312055</v>
      </c>
      <c r="B11" s="30" t="s">
        <v>86</v>
      </c>
      <c r="C11" s="31">
        <v>4</v>
      </c>
      <c r="D11" s="29" t="s">
        <v>37</v>
      </c>
      <c r="E11" s="29" t="s">
        <v>129</v>
      </c>
      <c r="F11" s="31">
        <v>57</v>
      </c>
      <c r="G11" s="29">
        <v>312055</v>
      </c>
      <c r="H11" s="29" t="s">
        <v>43</v>
      </c>
      <c r="I11" s="29">
        <v>4420392</v>
      </c>
      <c r="J11" s="29" t="s">
        <v>70</v>
      </c>
      <c r="K11" s="32" t="s">
        <v>84</v>
      </c>
      <c r="L11" s="32" t="s">
        <v>158</v>
      </c>
      <c r="M11" s="33">
        <v>45323</v>
      </c>
      <c r="N11" s="33">
        <v>47149</v>
      </c>
      <c r="O11" s="34">
        <f>S11/(S11+T11+U11)</f>
        <v>0.7640449438202247</v>
      </c>
      <c r="P11" s="32" t="s">
        <v>109</v>
      </c>
      <c r="Q11" s="29" t="s">
        <v>112</v>
      </c>
      <c r="R11" s="31">
        <v>139</v>
      </c>
      <c r="S11" s="35">
        <v>28437687.521348312</v>
      </c>
      <c r="T11" s="35">
        <v>8782227.0286516864</v>
      </c>
      <c r="U11" s="35">
        <v>0</v>
      </c>
      <c r="V11" s="35">
        <v>0</v>
      </c>
      <c r="W11" s="35">
        <v>37219914.549999997</v>
      </c>
      <c r="X11" s="36" t="s">
        <v>85</v>
      </c>
      <c r="Y11" s="29" t="s">
        <v>282</v>
      </c>
      <c r="Z11" s="35">
        <v>2993435</v>
      </c>
      <c r="AA11" s="57">
        <v>0</v>
      </c>
    </row>
    <row r="12" spans="1:27" s="29" customFormat="1" ht="18.75" customHeight="1" x14ac:dyDescent="0.25">
      <c r="A12" s="29">
        <v>302141</v>
      </c>
      <c r="B12" s="30" t="s">
        <v>86</v>
      </c>
      <c r="C12" s="31">
        <v>5</v>
      </c>
      <c r="D12" s="29" t="s">
        <v>37</v>
      </c>
      <c r="E12" s="29" t="s">
        <v>129</v>
      </c>
      <c r="F12" s="31">
        <v>57</v>
      </c>
      <c r="G12" s="29">
        <v>302141</v>
      </c>
      <c r="H12" s="29" t="s">
        <v>44</v>
      </c>
      <c r="I12" s="29">
        <v>21998788</v>
      </c>
      <c r="J12" s="29" t="s">
        <v>71</v>
      </c>
      <c r="K12" s="32" t="s">
        <v>82</v>
      </c>
      <c r="L12" s="32" t="s">
        <v>159</v>
      </c>
      <c r="M12" s="33">
        <v>45323</v>
      </c>
      <c r="N12" s="33">
        <v>47149</v>
      </c>
      <c r="O12" s="34">
        <f>S12/(S12+T12+U12)</f>
        <v>0.7640449438202247</v>
      </c>
      <c r="P12" s="32" t="s">
        <v>109</v>
      </c>
      <c r="Q12" s="29" t="s">
        <v>112</v>
      </c>
      <c r="R12" s="31">
        <v>139</v>
      </c>
      <c r="S12" s="35">
        <v>28346991.046741571</v>
      </c>
      <c r="T12" s="35">
        <v>8754217.8232584279</v>
      </c>
      <c r="U12" s="35">
        <v>0</v>
      </c>
      <c r="V12" s="35">
        <v>0</v>
      </c>
      <c r="W12" s="35">
        <v>37101208.869999997</v>
      </c>
      <c r="X12" s="36" t="s">
        <v>85</v>
      </c>
      <c r="Y12" s="29" t="s">
        <v>327</v>
      </c>
      <c r="Z12" s="35">
        <v>2968096.71</v>
      </c>
      <c r="AA12" s="57">
        <v>0</v>
      </c>
    </row>
    <row r="13" spans="1:27" s="2" customFormat="1" ht="18.75" customHeight="1" x14ac:dyDescent="0.25">
      <c r="A13" s="2">
        <v>305756</v>
      </c>
      <c r="B13" s="17" t="s">
        <v>86</v>
      </c>
      <c r="C13" s="31">
        <v>6</v>
      </c>
      <c r="D13" s="2" t="s">
        <v>37</v>
      </c>
      <c r="E13" s="2" t="s">
        <v>129</v>
      </c>
      <c r="F13" s="7">
        <v>58</v>
      </c>
      <c r="G13" s="2">
        <v>305756</v>
      </c>
      <c r="H13" s="2" t="s">
        <v>113</v>
      </c>
      <c r="I13" s="2">
        <v>35226567</v>
      </c>
      <c r="J13" s="2" t="s">
        <v>114</v>
      </c>
      <c r="K13" s="14" t="s">
        <v>82</v>
      </c>
      <c r="L13" s="14" t="s">
        <v>162</v>
      </c>
      <c r="M13" s="11">
        <v>45352</v>
      </c>
      <c r="N13" s="11">
        <v>45777</v>
      </c>
      <c r="O13" s="8">
        <f t="shared" ref="O13:O43" si="0">S13/(S13+T13+U13)</f>
        <v>0.7640449438202247</v>
      </c>
      <c r="P13" s="14" t="s">
        <v>109</v>
      </c>
      <c r="Q13" s="2" t="s">
        <v>112</v>
      </c>
      <c r="R13" s="7">
        <v>139</v>
      </c>
      <c r="S13" s="16">
        <v>1749387.4831460675</v>
      </c>
      <c r="T13" s="16">
        <v>540252.01685393264</v>
      </c>
      <c r="U13" s="16">
        <v>0</v>
      </c>
      <c r="V13" s="16">
        <v>0</v>
      </c>
      <c r="W13" s="16">
        <v>2289639.5</v>
      </c>
      <c r="X13" s="9" t="s">
        <v>85</v>
      </c>
      <c r="Z13" s="16">
        <v>228963.95</v>
      </c>
      <c r="AA13" s="26">
        <v>0</v>
      </c>
    </row>
    <row r="14" spans="1:27" s="2" customFormat="1" ht="18.75" customHeight="1" x14ac:dyDescent="0.25">
      <c r="A14" s="2">
        <v>306166</v>
      </c>
      <c r="B14" s="17" t="s">
        <v>86</v>
      </c>
      <c r="C14" s="31">
        <v>7</v>
      </c>
      <c r="D14" s="2" t="s">
        <v>37</v>
      </c>
      <c r="E14" s="2" t="s">
        <v>129</v>
      </c>
      <c r="F14" s="7">
        <v>58</v>
      </c>
      <c r="G14" s="2">
        <v>306166</v>
      </c>
      <c r="H14" s="2" t="s">
        <v>115</v>
      </c>
      <c r="I14" s="2">
        <v>36680730</v>
      </c>
      <c r="J14" s="2" t="s">
        <v>116</v>
      </c>
      <c r="K14" s="14" t="s">
        <v>117</v>
      </c>
      <c r="L14" s="14" t="s">
        <v>163</v>
      </c>
      <c r="M14" s="11">
        <v>45352</v>
      </c>
      <c r="N14" s="11">
        <v>45777</v>
      </c>
      <c r="O14" s="8">
        <f t="shared" si="0"/>
        <v>0.76404494151078706</v>
      </c>
      <c r="P14" s="14" t="s">
        <v>109</v>
      </c>
      <c r="Q14" s="2" t="s">
        <v>112</v>
      </c>
      <c r="R14" s="7">
        <v>139</v>
      </c>
      <c r="S14" s="16">
        <v>1895801.41</v>
      </c>
      <c r="T14" s="16">
        <v>516673.03</v>
      </c>
      <c r="U14" s="16">
        <v>68795.06</v>
      </c>
      <c r="V14" s="16">
        <v>0</v>
      </c>
      <c r="W14" s="16">
        <v>2481269.5</v>
      </c>
      <c r="X14" s="9" t="s">
        <v>85</v>
      </c>
      <c r="Z14" s="16">
        <v>218970.95</v>
      </c>
      <c r="AA14" s="26">
        <v>0</v>
      </c>
    </row>
    <row r="15" spans="1:27" s="2" customFormat="1" ht="18.75" customHeight="1" x14ac:dyDescent="0.25">
      <c r="A15" s="2">
        <v>309745</v>
      </c>
      <c r="B15" s="17" t="s">
        <v>86</v>
      </c>
      <c r="C15" s="31">
        <v>8</v>
      </c>
      <c r="D15" s="2" t="s">
        <v>37</v>
      </c>
      <c r="E15" s="2" t="s">
        <v>129</v>
      </c>
      <c r="F15" s="7">
        <v>58</v>
      </c>
      <c r="G15" s="2">
        <v>309745</v>
      </c>
      <c r="H15" s="2" t="s">
        <v>118</v>
      </c>
      <c r="I15" s="2">
        <v>5916417</v>
      </c>
      <c r="J15" s="2" t="s">
        <v>119</v>
      </c>
      <c r="K15" s="14" t="s">
        <v>120</v>
      </c>
      <c r="L15" s="14" t="s">
        <v>160</v>
      </c>
      <c r="M15" s="11">
        <v>45352</v>
      </c>
      <c r="N15" s="11">
        <v>46081</v>
      </c>
      <c r="O15" s="8">
        <f t="shared" si="0"/>
        <v>0.7640449438202247</v>
      </c>
      <c r="P15" s="14" t="s">
        <v>125</v>
      </c>
      <c r="Q15" s="2" t="s">
        <v>112</v>
      </c>
      <c r="R15" s="7">
        <v>139</v>
      </c>
      <c r="S15" s="16">
        <v>1896144.1051685393</v>
      </c>
      <c r="T15" s="16">
        <v>449940.66269662924</v>
      </c>
      <c r="U15" s="16">
        <v>135633.25213483148</v>
      </c>
      <c r="V15" s="16">
        <v>0</v>
      </c>
      <c r="W15" s="16">
        <v>2481718.02</v>
      </c>
      <c r="X15" s="9" t="s">
        <v>85</v>
      </c>
      <c r="Z15" s="16">
        <v>190689.14</v>
      </c>
      <c r="AA15" s="26">
        <v>0</v>
      </c>
    </row>
    <row r="16" spans="1:27" s="2" customFormat="1" ht="18.75" customHeight="1" x14ac:dyDescent="0.25">
      <c r="A16" s="2">
        <v>311786</v>
      </c>
      <c r="B16" s="17" t="s">
        <v>86</v>
      </c>
      <c r="C16" s="31">
        <v>9</v>
      </c>
      <c r="D16" s="2" t="s">
        <v>37</v>
      </c>
      <c r="E16" s="2" t="s">
        <v>129</v>
      </c>
      <c r="F16" s="7">
        <v>58</v>
      </c>
      <c r="G16" s="2">
        <v>311786</v>
      </c>
      <c r="H16" s="2" t="s">
        <v>121</v>
      </c>
      <c r="I16" s="2">
        <v>22402190</v>
      </c>
      <c r="J16" s="2" t="s">
        <v>122</v>
      </c>
      <c r="K16" s="14" t="s">
        <v>82</v>
      </c>
      <c r="L16" s="14" t="s">
        <v>161</v>
      </c>
      <c r="M16" s="11">
        <v>45352</v>
      </c>
      <c r="N16" s="11">
        <v>45777</v>
      </c>
      <c r="O16" s="8">
        <f t="shared" si="0"/>
        <v>0.7640449438202247</v>
      </c>
      <c r="P16" s="14" t="s">
        <v>109</v>
      </c>
      <c r="Q16" s="2" t="s">
        <v>112</v>
      </c>
      <c r="R16" s="7">
        <v>139</v>
      </c>
      <c r="S16" s="16">
        <v>1864679.8480898875</v>
      </c>
      <c r="T16" s="16">
        <v>575857.01191011234</v>
      </c>
      <c r="U16" s="16">
        <v>0</v>
      </c>
      <c r="V16" s="16">
        <v>0</v>
      </c>
      <c r="W16" s="16">
        <v>2440536.86</v>
      </c>
      <c r="X16" s="9" t="s">
        <v>85</v>
      </c>
      <c r="Z16" s="16">
        <v>409807.75</v>
      </c>
      <c r="AA16" s="26">
        <v>51955.4</v>
      </c>
    </row>
    <row r="17" spans="1:27" s="2" customFormat="1" ht="18.75" customHeight="1" x14ac:dyDescent="0.25">
      <c r="A17" s="2">
        <v>308553</v>
      </c>
      <c r="B17" s="17" t="s">
        <v>86</v>
      </c>
      <c r="C17" s="31">
        <v>10</v>
      </c>
      <c r="D17" s="2" t="s">
        <v>37</v>
      </c>
      <c r="E17" s="2" t="s">
        <v>129</v>
      </c>
      <c r="F17" s="7">
        <v>58</v>
      </c>
      <c r="G17" s="2">
        <v>308553</v>
      </c>
      <c r="H17" s="2" t="s">
        <v>164</v>
      </c>
      <c r="I17" s="2" t="s">
        <v>165</v>
      </c>
      <c r="J17" s="2" t="s">
        <v>166</v>
      </c>
      <c r="K17" s="14" t="s">
        <v>167</v>
      </c>
      <c r="L17" s="14" t="s">
        <v>280</v>
      </c>
      <c r="M17" s="11">
        <v>45383</v>
      </c>
      <c r="N17" s="11">
        <v>45808</v>
      </c>
      <c r="O17" s="8">
        <f t="shared" si="0"/>
        <v>0.76404494363818931</v>
      </c>
      <c r="P17" s="14" t="s">
        <v>109</v>
      </c>
      <c r="Q17" s="2" t="s">
        <v>112</v>
      </c>
      <c r="R17" s="7">
        <v>139</v>
      </c>
      <c r="S17" s="16">
        <v>1886395.64</v>
      </c>
      <c r="T17" s="16">
        <v>576147.96</v>
      </c>
      <c r="U17" s="16">
        <v>6415.4</v>
      </c>
      <c r="V17" s="16">
        <v>0</v>
      </c>
      <c r="W17" s="16">
        <v>2468958.9999999995</v>
      </c>
      <c r="X17" s="9" t="s">
        <v>85</v>
      </c>
      <c r="Z17" s="16">
        <v>412621.54000000004</v>
      </c>
      <c r="AA17" s="26">
        <v>51955.4</v>
      </c>
    </row>
    <row r="18" spans="1:27" s="2" customFormat="1" ht="18.75" customHeight="1" x14ac:dyDescent="0.25">
      <c r="A18" s="2">
        <v>305551</v>
      </c>
      <c r="B18" s="17" t="s">
        <v>86</v>
      </c>
      <c r="C18" s="31">
        <v>11</v>
      </c>
      <c r="D18" s="2" t="s">
        <v>37</v>
      </c>
      <c r="E18" s="2" t="s">
        <v>129</v>
      </c>
      <c r="F18" s="7">
        <v>58</v>
      </c>
      <c r="G18" s="2">
        <v>305551</v>
      </c>
      <c r="H18" s="2" t="s">
        <v>168</v>
      </c>
      <c r="I18" s="2" t="s">
        <v>169</v>
      </c>
      <c r="J18" s="2" t="s">
        <v>170</v>
      </c>
      <c r="K18" s="14" t="s">
        <v>171</v>
      </c>
      <c r="L18" s="14" t="s">
        <v>281</v>
      </c>
      <c r="M18" s="11">
        <v>45383</v>
      </c>
      <c r="N18" s="11">
        <v>45808</v>
      </c>
      <c r="O18" s="8">
        <f t="shared" si="0"/>
        <v>0.76404494205425033</v>
      </c>
      <c r="P18" s="14" t="s">
        <v>109</v>
      </c>
      <c r="Q18" s="2" t="s">
        <v>112</v>
      </c>
      <c r="R18" s="7">
        <v>139</v>
      </c>
      <c r="S18" s="16">
        <v>1895872.33</v>
      </c>
      <c r="T18" s="16">
        <v>580007.48</v>
      </c>
      <c r="U18" s="16">
        <v>5482.51</v>
      </c>
      <c r="V18" s="16">
        <v>0</v>
      </c>
      <c r="W18" s="16">
        <v>2481362.3199999998</v>
      </c>
      <c r="X18" s="9" t="s">
        <v>85</v>
      </c>
      <c r="Z18" s="16">
        <v>245654.87</v>
      </c>
      <c r="AA18" s="26">
        <v>0</v>
      </c>
    </row>
    <row r="19" spans="1:27" s="2" customFormat="1" ht="18.75" customHeight="1" x14ac:dyDescent="0.25">
      <c r="A19" s="2">
        <v>305439</v>
      </c>
      <c r="B19" s="17" t="s">
        <v>86</v>
      </c>
      <c r="C19" s="31">
        <v>12</v>
      </c>
      <c r="D19" s="2" t="s">
        <v>37</v>
      </c>
      <c r="E19" s="2" t="s">
        <v>129</v>
      </c>
      <c r="F19" s="7">
        <v>58</v>
      </c>
      <c r="G19" s="2">
        <v>305439</v>
      </c>
      <c r="H19" s="2" t="s">
        <v>172</v>
      </c>
      <c r="I19" s="2" t="s">
        <v>173</v>
      </c>
      <c r="J19" s="2" t="s">
        <v>174</v>
      </c>
      <c r="K19" s="14" t="s">
        <v>175</v>
      </c>
      <c r="L19" s="14" t="s">
        <v>280</v>
      </c>
      <c r="M19" s="11">
        <v>45383</v>
      </c>
      <c r="N19" s="11">
        <v>45808</v>
      </c>
      <c r="O19" s="8">
        <f t="shared" si="0"/>
        <v>0.76404494299846981</v>
      </c>
      <c r="P19" s="14" t="s">
        <v>109</v>
      </c>
      <c r="Q19" s="2" t="s">
        <v>112</v>
      </c>
      <c r="R19" s="7">
        <v>139</v>
      </c>
      <c r="S19" s="16">
        <v>1880438.38</v>
      </c>
      <c r="T19" s="16">
        <v>512742.02</v>
      </c>
      <c r="U19" s="16">
        <v>67981.600000000006</v>
      </c>
      <c r="V19" s="16">
        <v>0</v>
      </c>
      <c r="W19" s="16">
        <v>2461162</v>
      </c>
      <c r="X19" s="9" t="s">
        <v>85</v>
      </c>
      <c r="Z19" s="16">
        <v>383326.5</v>
      </c>
      <c r="AA19" s="26">
        <v>51955.4</v>
      </c>
    </row>
    <row r="20" spans="1:27" s="2" customFormat="1" ht="18.75" customHeight="1" x14ac:dyDescent="0.25">
      <c r="A20" s="2">
        <v>303700</v>
      </c>
      <c r="B20" s="17" t="s">
        <v>86</v>
      </c>
      <c r="C20" s="31">
        <v>13</v>
      </c>
      <c r="D20" s="2" t="s">
        <v>37</v>
      </c>
      <c r="E20" s="2" t="s">
        <v>129</v>
      </c>
      <c r="F20" s="7">
        <v>58</v>
      </c>
      <c r="G20" s="2">
        <v>303700</v>
      </c>
      <c r="H20" s="2" t="s">
        <v>176</v>
      </c>
      <c r="I20" s="2">
        <v>7221327</v>
      </c>
      <c r="J20" s="2" t="s">
        <v>177</v>
      </c>
      <c r="K20" s="14" t="s">
        <v>178</v>
      </c>
      <c r="L20" s="14" t="s">
        <v>280</v>
      </c>
      <c r="M20" s="11">
        <v>45383</v>
      </c>
      <c r="N20" s="11">
        <v>45808</v>
      </c>
      <c r="O20" s="8">
        <f t="shared" si="0"/>
        <v>0.76404494345652563</v>
      </c>
      <c r="P20" s="14" t="s">
        <v>109</v>
      </c>
      <c r="Q20" s="2" t="s">
        <v>112</v>
      </c>
      <c r="R20" s="7">
        <v>139</v>
      </c>
      <c r="S20" s="16">
        <v>1888324.96</v>
      </c>
      <c r="T20" s="16">
        <v>583159.18000000005</v>
      </c>
      <c r="U20" s="16">
        <v>0</v>
      </c>
      <c r="V20" s="16">
        <v>0</v>
      </c>
      <c r="W20" s="16">
        <v>2471484.14</v>
      </c>
      <c r="X20" s="9" t="s">
        <v>85</v>
      </c>
      <c r="Z20" s="16">
        <v>415343.01</v>
      </c>
      <c r="AA20" s="26">
        <v>51955.4</v>
      </c>
    </row>
    <row r="21" spans="1:27" s="2" customFormat="1" ht="18.75" customHeight="1" x14ac:dyDescent="0.25">
      <c r="A21" s="2">
        <v>305905</v>
      </c>
      <c r="B21" s="17" t="s">
        <v>86</v>
      </c>
      <c r="C21" s="31">
        <v>14</v>
      </c>
      <c r="D21" s="2" t="s">
        <v>37</v>
      </c>
      <c r="E21" s="2" t="s">
        <v>129</v>
      </c>
      <c r="F21" s="7">
        <v>58</v>
      </c>
      <c r="G21" s="2">
        <v>305905</v>
      </c>
      <c r="H21" s="2" t="s">
        <v>179</v>
      </c>
      <c r="I21" s="2">
        <v>21483609</v>
      </c>
      <c r="J21" s="2" t="s">
        <v>180</v>
      </c>
      <c r="K21" s="14" t="s">
        <v>181</v>
      </c>
      <c r="L21" s="14" t="s">
        <v>280</v>
      </c>
      <c r="M21" s="11">
        <v>45383</v>
      </c>
      <c r="N21" s="11">
        <v>45808</v>
      </c>
      <c r="O21" s="8">
        <f t="shared" si="0"/>
        <v>0.76404494159918179</v>
      </c>
      <c r="P21" s="14" t="s">
        <v>109</v>
      </c>
      <c r="Q21" s="2" t="s">
        <v>112</v>
      </c>
      <c r="R21" s="7">
        <v>139</v>
      </c>
      <c r="S21" s="16">
        <v>1893947.99</v>
      </c>
      <c r="T21" s="16">
        <v>526670.26</v>
      </c>
      <c r="U21" s="16">
        <v>58225.45</v>
      </c>
      <c r="V21" s="16">
        <v>0</v>
      </c>
      <c r="W21" s="16">
        <v>2478843.7000000002</v>
      </c>
      <c r="X21" s="9" t="s">
        <v>85</v>
      </c>
      <c r="Z21" s="16">
        <v>391402.47</v>
      </c>
      <c r="AA21" s="26">
        <v>51955.4</v>
      </c>
    </row>
    <row r="22" spans="1:27" s="2" customFormat="1" ht="18.75" customHeight="1" x14ac:dyDescent="0.25">
      <c r="A22" s="2">
        <v>305001</v>
      </c>
      <c r="B22" s="17" t="s">
        <v>86</v>
      </c>
      <c r="C22" s="31">
        <v>15</v>
      </c>
      <c r="D22" s="2" t="s">
        <v>37</v>
      </c>
      <c r="E22" s="2" t="s">
        <v>129</v>
      </c>
      <c r="F22" s="7">
        <v>58</v>
      </c>
      <c r="G22" s="2">
        <v>305001</v>
      </c>
      <c r="H22" s="2" t="s">
        <v>182</v>
      </c>
      <c r="I22" s="2">
        <v>15647960</v>
      </c>
      <c r="J22" s="2" t="s">
        <v>183</v>
      </c>
      <c r="K22" s="14" t="s">
        <v>184</v>
      </c>
      <c r="L22" s="14" t="s">
        <v>277</v>
      </c>
      <c r="M22" s="11">
        <v>45383</v>
      </c>
      <c r="N22" s="11">
        <v>46112</v>
      </c>
      <c r="O22" s="8">
        <f t="shared" si="0"/>
        <v>0.76404494459001737</v>
      </c>
      <c r="P22" s="14" t="s">
        <v>109</v>
      </c>
      <c r="Q22" s="2" t="s">
        <v>112</v>
      </c>
      <c r="R22" s="7">
        <v>139</v>
      </c>
      <c r="S22" s="16">
        <v>1895850.37</v>
      </c>
      <c r="T22" s="16">
        <v>585483.19999999995</v>
      </c>
      <c r="U22" s="16">
        <v>0</v>
      </c>
      <c r="V22" s="16">
        <v>0</v>
      </c>
      <c r="W22" s="16">
        <v>2481333.5700000003</v>
      </c>
      <c r="X22" s="9" t="s">
        <v>85</v>
      </c>
      <c r="Z22" s="16">
        <v>180000</v>
      </c>
      <c r="AA22" s="26">
        <v>0</v>
      </c>
    </row>
    <row r="23" spans="1:27" s="2" customFormat="1" ht="18.75" customHeight="1" x14ac:dyDescent="0.25">
      <c r="A23" s="2">
        <v>308552</v>
      </c>
      <c r="B23" s="17" t="s">
        <v>86</v>
      </c>
      <c r="C23" s="31">
        <v>16</v>
      </c>
      <c r="D23" s="2" t="s">
        <v>37</v>
      </c>
      <c r="E23" s="2" t="s">
        <v>129</v>
      </c>
      <c r="F23" s="7">
        <v>58</v>
      </c>
      <c r="G23" s="2">
        <v>308552</v>
      </c>
      <c r="H23" s="2" t="s">
        <v>185</v>
      </c>
      <c r="I23" s="2">
        <v>35210609</v>
      </c>
      <c r="J23" s="2" t="s">
        <v>186</v>
      </c>
      <c r="K23" s="14" t="s">
        <v>187</v>
      </c>
      <c r="L23" s="14" t="s">
        <v>280</v>
      </c>
      <c r="M23" s="11">
        <v>45383</v>
      </c>
      <c r="N23" s="11">
        <v>46112</v>
      </c>
      <c r="O23" s="8">
        <f t="shared" si="0"/>
        <v>0.76404494363818931</v>
      </c>
      <c r="P23" s="14" t="s">
        <v>109</v>
      </c>
      <c r="Q23" s="2" t="s">
        <v>112</v>
      </c>
      <c r="R23" s="7">
        <v>139</v>
      </c>
      <c r="S23" s="16">
        <v>1886395.64</v>
      </c>
      <c r="T23" s="16">
        <v>576147.96</v>
      </c>
      <c r="U23" s="16">
        <v>6415.4</v>
      </c>
      <c r="V23" s="16">
        <v>0</v>
      </c>
      <c r="W23" s="16">
        <v>2468958.9999999995</v>
      </c>
      <c r="X23" s="9" t="s">
        <v>85</v>
      </c>
      <c r="Z23" s="16">
        <v>412621.54000000004</v>
      </c>
      <c r="AA23" s="26">
        <v>51955.4</v>
      </c>
    </row>
    <row r="24" spans="1:27" s="2" customFormat="1" ht="18.75" customHeight="1" x14ac:dyDescent="0.25">
      <c r="A24" s="2">
        <v>301657</v>
      </c>
      <c r="B24" s="17" t="s">
        <v>86</v>
      </c>
      <c r="C24" s="31">
        <v>17</v>
      </c>
      <c r="D24" s="2" t="s">
        <v>37</v>
      </c>
      <c r="E24" s="2" t="s">
        <v>129</v>
      </c>
      <c r="F24" s="7">
        <v>58</v>
      </c>
      <c r="G24" s="2">
        <v>301657</v>
      </c>
      <c r="H24" s="2" t="s">
        <v>188</v>
      </c>
      <c r="I24" s="2">
        <v>34458461</v>
      </c>
      <c r="J24" s="2" t="s">
        <v>189</v>
      </c>
      <c r="K24" s="14"/>
      <c r="L24" s="14" t="s">
        <v>235</v>
      </c>
      <c r="M24" s="11">
        <v>45383</v>
      </c>
      <c r="N24" s="11">
        <v>46112</v>
      </c>
      <c r="O24" s="8">
        <f t="shared" si="0"/>
        <v>0.76404494200742046</v>
      </c>
      <c r="P24" s="14" t="s">
        <v>109</v>
      </c>
      <c r="Q24" s="2" t="s">
        <v>112</v>
      </c>
      <c r="R24" s="7">
        <v>139</v>
      </c>
      <c r="S24" s="16">
        <v>1846896.69</v>
      </c>
      <c r="T24" s="16">
        <v>570365.16</v>
      </c>
      <c r="U24" s="16">
        <v>0</v>
      </c>
      <c r="V24" s="16">
        <v>0</v>
      </c>
      <c r="W24" s="16">
        <v>2417261.85</v>
      </c>
      <c r="X24" s="9" t="s">
        <v>85</v>
      </c>
      <c r="Z24" s="16">
        <v>133953.15</v>
      </c>
      <c r="AA24" s="26">
        <v>0</v>
      </c>
    </row>
    <row r="25" spans="1:27" s="2" customFormat="1" ht="18.75" customHeight="1" x14ac:dyDescent="0.25">
      <c r="A25" s="2">
        <v>304233</v>
      </c>
      <c r="B25" s="17" t="s">
        <v>86</v>
      </c>
      <c r="C25" s="31">
        <v>18</v>
      </c>
      <c r="D25" s="2" t="s">
        <v>37</v>
      </c>
      <c r="E25" s="2" t="s">
        <v>129</v>
      </c>
      <c r="F25" s="7">
        <v>58</v>
      </c>
      <c r="G25" s="2">
        <v>304233</v>
      </c>
      <c r="H25" s="2" t="s">
        <v>190</v>
      </c>
      <c r="I25" s="2" t="s">
        <v>191</v>
      </c>
      <c r="J25" s="2" t="s">
        <v>192</v>
      </c>
      <c r="K25" s="14" t="s">
        <v>193</v>
      </c>
      <c r="L25" s="14" t="s">
        <v>279</v>
      </c>
      <c r="M25" s="11">
        <v>45383</v>
      </c>
      <c r="N25" s="11">
        <v>46112</v>
      </c>
      <c r="O25" s="8">
        <f t="shared" si="0"/>
        <v>0.76404494440893289</v>
      </c>
      <c r="P25" s="14" t="s">
        <v>109</v>
      </c>
      <c r="Q25" s="2" t="s">
        <v>112</v>
      </c>
      <c r="R25" s="7">
        <v>139</v>
      </c>
      <c r="S25" s="16">
        <v>1895711.13</v>
      </c>
      <c r="T25" s="16">
        <v>585440.19999999995</v>
      </c>
      <c r="U25" s="16">
        <v>0</v>
      </c>
      <c r="V25" s="16">
        <v>0</v>
      </c>
      <c r="W25" s="16">
        <v>2481151.33</v>
      </c>
      <c r="X25" s="9" t="s">
        <v>85</v>
      </c>
      <c r="Z25" s="16">
        <v>248115.12</v>
      </c>
      <c r="AA25" s="26">
        <v>0</v>
      </c>
    </row>
    <row r="26" spans="1:27" s="2" customFormat="1" ht="18.75" customHeight="1" x14ac:dyDescent="0.25">
      <c r="A26" s="2">
        <v>302022</v>
      </c>
      <c r="B26" s="17" t="s">
        <v>86</v>
      </c>
      <c r="C26" s="31">
        <v>19</v>
      </c>
      <c r="D26" s="2" t="s">
        <v>37</v>
      </c>
      <c r="E26" s="2" t="s">
        <v>129</v>
      </c>
      <c r="F26" s="7">
        <v>58</v>
      </c>
      <c r="G26" s="2">
        <v>302022</v>
      </c>
      <c r="H26" s="2" t="s">
        <v>194</v>
      </c>
      <c r="I26" s="2">
        <v>18408844</v>
      </c>
      <c r="J26" s="2" t="s">
        <v>195</v>
      </c>
      <c r="K26" s="14" t="s">
        <v>82</v>
      </c>
      <c r="L26" s="14" t="s">
        <v>278</v>
      </c>
      <c r="M26" s="11">
        <v>45383</v>
      </c>
      <c r="N26" s="11">
        <v>46112</v>
      </c>
      <c r="O26" s="8">
        <f t="shared" si="0"/>
        <v>0.76404494331348394</v>
      </c>
      <c r="P26" s="14" t="s">
        <v>109</v>
      </c>
      <c r="Q26" s="2" t="s">
        <v>112</v>
      </c>
      <c r="R26" s="7">
        <v>139</v>
      </c>
      <c r="S26" s="16">
        <v>1863527.01</v>
      </c>
      <c r="T26" s="16">
        <v>575500.99</v>
      </c>
      <c r="U26" s="16">
        <v>0</v>
      </c>
      <c r="V26" s="16">
        <v>0</v>
      </c>
      <c r="W26" s="16">
        <v>2439028</v>
      </c>
      <c r="X26" s="9" t="s">
        <v>85</v>
      </c>
      <c r="Z26" s="16">
        <v>243902</v>
      </c>
      <c r="AA26" s="26">
        <v>0</v>
      </c>
    </row>
    <row r="27" spans="1:27" s="2" customFormat="1" ht="18.75" customHeight="1" x14ac:dyDescent="0.25">
      <c r="A27" s="2">
        <v>308567</v>
      </c>
      <c r="B27" s="17" t="s">
        <v>86</v>
      </c>
      <c r="C27" s="31">
        <v>20</v>
      </c>
      <c r="D27" s="2" t="s">
        <v>37</v>
      </c>
      <c r="E27" s="2" t="s">
        <v>129</v>
      </c>
      <c r="F27" s="7">
        <v>58</v>
      </c>
      <c r="G27" s="2">
        <v>308567</v>
      </c>
      <c r="H27" s="2" t="s">
        <v>196</v>
      </c>
      <c r="I27" s="2" t="s">
        <v>197</v>
      </c>
      <c r="J27" s="2" t="s">
        <v>198</v>
      </c>
      <c r="K27" s="14" t="s">
        <v>199</v>
      </c>
      <c r="L27" s="14" t="s">
        <v>277</v>
      </c>
      <c r="M27" s="11">
        <v>45383</v>
      </c>
      <c r="N27" s="11">
        <v>46112</v>
      </c>
      <c r="O27" s="8">
        <f t="shared" si="0"/>
        <v>0.76404494550216406</v>
      </c>
      <c r="P27" s="14" t="s">
        <v>109</v>
      </c>
      <c r="Q27" s="2" t="s">
        <v>112</v>
      </c>
      <c r="R27" s="7">
        <v>139</v>
      </c>
      <c r="S27" s="16">
        <v>1888514.41</v>
      </c>
      <c r="T27" s="16">
        <v>583217.68000000005</v>
      </c>
      <c r="U27" s="16">
        <v>0</v>
      </c>
      <c r="V27" s="16">
        <v>0</v>
      </c>
      <c r="W27" s="16">
        <v>2471732.09</v>
      </c>
      <c r="X27" s="9" t="s">
        <v>85</v>
      </c>
      <c r="Z27" s="16">
        <v>222741.36</v>
      </c>
      <c r="AA27" s="26">
        <v>0</v>
      </c>
    </row>
    <row r="28" spans="1:27" s="2" customFormat="1" ht="18.75" customHeight="1" x14ac:dyDescent="0.25">
      <c r="A28" s="2">
        <v>304974</v>
      </c>
      <c r="B28" s="17" t="s">
        <v>86</v>
      </c>
      <c r="C28" s="31">
        <v>21</v>
      </c>
      <c r="D28" s="2" t="s">
        <v>37</v>
      </c>
      <c r="E28" s="2" t="s">
        <v>129</v>
      </c>
      <c r="F28" s="7">
        <v>58</v>
      </c>
      <c r="G28" s="2">
        <v>304974</v>
      </c>
      <c r="H28" s="2" t="s">
        <v>200</v>
      </c>
      <c r="I28" s="2">
        <v>8096109</v>
      </c>
      <c r="J28" s="2" t="s">
        <v>201</v>
      </c>
      <c r="K28" s="14" t="s">
        <v>202</v>
      </c>
      <c r="L28" s="14" t="s">
        <v>276</v>
      </c>
      <c r="M28" s="11">
        <v>45383</v>
      </c>
      <c r="N28" s="11">
        <v>46112</v>
      </c>
      <c r="O28" s="8">
        <f t="shared" si="0"/>
        <v>0.76404494459008809</v>
      </c>
      <c r="P28" s="14" t="s">
        <v>109</v>
      </c>
      <c r="Q28" s="2" t="s">
        <v>112</v>
      </c>
      <c r="R28" s="7">
        <v>139</v>
      </c>
      <c r="S28" s="16">
        <v>1895676.29</v>
      </c>
      <c r="T28" s="16">
        <v>585429.43999999994</v>
      </c>
      <c r="U28" s="16">
        <v>0</v>
      </c>
      <c r="V28" s="16">
        <v>0</v>
      </c>
      <c r="W28" s="16">
        <v>2481105.73</v>
      </c>
      <c r="X28" s="9" t="s">
        <v>85</v>
      </c>
      <c r="Z28" s="16">
        <v>201000</v>
      </c>
      <c r="AA28" s="26">
        <v>0</v>
      </c>
    </row>
    <row r="29" spans="1:27" s="2" customFormat="1" ht="18.75" customHeight="1" x14ac:dyDescent="0.25">
      <c r="A29" s="2">
        <v>304960</v>
      </c>
      <c r="B29" s="17" t="s">
        <v>86</v>
      </c>
      <c r="C29" s="31">
        <v>22</v>
      </c>
      <c r="D29" s="2" t="s">
        <v>37</v>
      </c>
      <c r="E29" s="2" t="s">
        <v>129</v>
      </c>
      <c r="F29" s="7">
        <v>58</v>
      </c>
      <c r="G29" s="2">
        <v>304960</v>
      </c>
      <c r="H29" s="2" t="s">
        <v>203</v>
      </c>
      <c r="I29" s="2" t="s">
        <v>204</v>
      </c>
      <c r="J29" s="2" t="s">
        <v>205</v>
      </c>
      <c r="K29" s="14" t="s">
        <v>206</v>
      </c>
      <c r="L29" s="14" t="s">
        <v>275</v>
      </c>
      <c r="M29" s="11">
        <v>45383</v>
      </c>
      <c r="N29" s="11">
        <v>46112</v>
      </c>
      <c r="O29" s="8">
        <f t="shared" si="0"/>
        <v>0.76404494410679757</v>
      </c>
      <c r="P29" s="14" t="s">
        <v>109</v>
      </c>
      <c r="Q29" s="2" t="s">
        <v>112</v>
      </c>
      <c r="R29" s="7">
        <v>139</v>
      </c>
      <c r="S29" s="16">
        <v>1797401.26</v>
      </c>
      <c r="T29" s="16">
        <v>555079.80000000005</v>
      </c>
      <c r="U29" s="16">
        <v>0</v>
      </c>
      <c r="V29" s="16">
        <v>0</v>
      </c>
      <c r="W29" s="16">
        <v>2352481.06</v>
      </c>
      <c r="X29" s="9" t="s">
        <v>85</v>
      </c>
      <c r="Z29" s="16">
        <v>198042.5</v>
      </c>
      <c r="AA29" s="26">
        <v>0</v>
      </c>
    </row>
    <row r="30" spans="1:27" s="2" customFormat="1" ht="18.75" customHeight="1" x14ac:dyDescent="0.25">
      <c r="A30" s="2">
        <v>305255</v>
      </c>
      <c r="B30" s="17" t="s">
        <v>86</v>
      </c>
      <c r="C30" s="31">
        <v>23</v>
      </c>
      <c r="D30" s="2" t="s">
        <v>37</v>
      </c>
      <c r="E30" s="2" t="s">
        <v>129</v>
      </c>
      <c r="F30" s="7">
        <v>58</v>
      </c>
      <c r="G30" s="2">
        <v>305255</v>
      </c>
      <c r="H30" s="2" t="s">
        <v>207</v>
      </c>
      <c r="I30" s="2" t="s">
        <v>208</v>
      </c>
      <c r="J30" s="2" t="s">
        <v>209</v>
      </c>
      <c r="K30" s="14" t="s">
        <v>210</v>
      </c>
      <c r="L30" s="14" t="s">
        <v>274</v>
      </c>
      <c r="M30" s="11">
        <v>45383</v>
      </c>
      <c r="N30" s="11">
        <v>45930</v>
      </c>
      <c r="O30" s="8">
        <f t="shared" si="0"/>
        <v>0.76404494558595037</v>
      </c>
      <c r="P30" s="14" t="s">
        <v>109</v>
      </c>
      <c r="Q30" s="2" t="s">
        <v>112</v>
      </c>
      <c r="R30" s="7">
        <v>139</v>
      </c>
      <c r="S30" s="16">
        <v>1896139.51</v>
      </c>
      <c r="T30" s="16">
        <v>509716.53</v>
      </c>
      <c r="U30" s="16">
        <v>75855.960000000006</v>
      </c>
      <c r="V30" s="16">
        <v>0</v>
      </c>
      <c r="W30" s="16">
        <v>2481712</v>
      </c>
      <c r="X30" s="9" t="s">
        <v>85</v>
      </c>
      <c r="Z30" s="16">
        <v>216022.72</v>
      </c>
      <c r="AA30" s="26">
        <v>0</v>
      </c>
    </row>
    <row r="31" spans="1:27" s="2" customFormat="1" ht="18.75" customHeight="1" x14ac:dyDescent="0.25">
      <c r="A31" s="2">
        <v>308635</v>
      </c>
      <c r="B31" s="17" t="s">
        <v>86</v>
      </c>
      <c r="C31" s="31">
        <v>24</v>
      </c>
      <c r="D31" s="2" t="s">
        <v>37</v>
      </c>
      <c r="E31" s="2" t="s">
        <v>129</v>
      </c>
      <c r="F31" s="7">
        <v>58</v>
      </c>
      <c r="G31" s="2">
        <v>308635</v>
      </c>
      <c r="H31" s="2" t="s">
        <v>211</v>
      </c>
      <c r="I31" s="2" t="s">
        <v>212</v>
      </c>
      <c r="J31" s="2" t="s">
        <v>213</v>
      </c>
      <c r="K31" s="14"/>
      <c r="L31" s="14" t="s">
        <v>273</v>
      </c>
      <c r="M31" s="11">
        <v>45383</v>
      </c>
      <c r="N31" s="11">
        <v>45930</v>
      </c>
      <c r="O31" s="8">
        <f t="shared" si="0"/>
        <v>0.76404494382022481</v>
      </c>
      <c r="P31" s="14" t="s">
        <v>109</v>
      </c>
      <c r="Q31" s="2" t="s">
        <v>112</v>
      </c>
      <c r="R31" s="7">
        <v>139</v>
      </c>
      <c r="S31" s="16">
        <v>1873842.68</v>
      </c>
      <c r="T31" s="16">
        <v>578686.71</v>
      </c>
      <c r="U31" s="16">
        <v>0</v>
      </c>
      <c r="V31" s="16">
        <v>0</v>
      </c>
      <c r="W31" s="16">
        <v>2452529.3899999997</v>
      </c>
      <c r="X31" s="9" t="s">
        <v>85</v>
      </c>
      <c r="Z31" s="16">
        <v>0</v>
      </c>
      <c r="AA31" s="26">
        <v>0</v>
      </c>
    </row>
    <row r="32" spans="1:27" s="2" customFormat="1" ht="18.75" customHeight="1" x14ac:dyDescent="0.25">
      <c r="A32" s="2">
        <v>310396</v>
      </c>
      <c r="B32" s="17" t="s">
        <v>86</v>
      </c>
      <c r="C32" s="31">
        <v>25</v>
      </c>
      <c r="D32" s="2" t="s">
        <v>37</v>
      </c>
      <c r="E32" s="2" t="s">
        <v>129</v>
      </c>
      <c r="F32" s="7">
        <v>58</v>
      </c>
      <c r="G32" s="2">
        <v>310396</v>
      </c>
      <c r="H32" s="2" t="s">
        <v>214</v>
      </c>
      <c r="I32" s="2">
        <v>5260435</v>
      </c>
      <c r="J32" s="2" t="s">
        <v>215</v>
      </c>
      <c r="K32" s="14" t="s">
        <v>216</v>
      </c>
      <c r="L32" s="14" t="s">
        <v>272</v>
      </c>
      <c r="M32" s="11">
        <v>45383</v>
      </c>
      <c r="N32" s="11">
        <v>46112</v>
      </c>
      <c r="O32" s="8">
        <f t="shared" si="0"/>
        <v>0.7640449416461268</v>
      </c>
      <c r="P32" s="14" t="s">
        <v>109</v>
      </c>
      <c r="Q32" s="2" t="s">
        <v>112</v>
      </c>
      <c r="R32" s="7">
        <v>139</v>
      </c>
      <c r="S32" s="16">
        <v>1895357.08</v>
      </c>
      <c r="T32" s="16">
        <v>585330.87</v>
      </c>
      <c r="U32" s="16">
        <v>0</v>
      </c>
      <c r="V32" s="16">
        <v>0</v>
      </c>
      <c r="W32" s="16">
        <v>2480687.9500000002</v>
      </c>
      <c r="X32" s="9" t="s">
        <v>85</v>
      </c>
      <c r="Z32" s="16">
        <v>248068.78</v>
      </c>
      <c r="AA32" s="26">
        <v>0</v>
      </c>
    </row>
    <row r="33" spans="1:27" s="2" customFormat="1" ht="18.75" customHeight="1" x14ac:dyDescent="0.25">
      <c r="A33" s="2">
        <v>306402</v>
      </c>
      <c r="B33" s="17" t="s">
        <v>86</v>
      </c>
      <c r="C33" s="31">
        <v>26</v>
      </c>
      <c r="D33" s="2" t="s">
        <v>37</v>
      </c>
      <c r="E33" s="2" t="s">
        <v>129</v>
      </c>
      <c r="F33" s="7">
        <v>58</v>
      </c>
      <c r="G33" s="2">
        <v>306402</v>
      </c>
      <c r="H33" s="2" t="s">
        <v>217</v>
      </c>
      <c r="I33" s="2" t="s">
        <v>218</v>
      </c>
      <c r="J33" s="2" t="s">
        <v>219</v>
      </c>
      <c r="K33" s="14" t="s">
        <v>220</v>
      </c>
      <c r="L33" s="14" t="s">
        <v>271</v>
      </c>
      <c r="M33" s="11">
        <v>45383</v>
      </c>
      <c r="N33" s="11">
        <v>46112</v>
      </c>
      <c r="O33" s="8">
        <f t="shared" si="0"/>
        <v>0.7640449438202247</v>
      </c>
      <c r="P33" s="14" t="s">
        <v>109</v>
      </c>
      <c r="Q33" s="2" t="s">
        <v>112</v>
      </c>
      <c r="R33" s="7">
        <v>139</v>
      </c>
      <c r="S33" s="16">
        <v>1892917.8719101124</v>
      </c>
      <c r="T33" s="16">
        <v>584577.57808988763</v>
      </c>
      <c r="U33" s="16">
        <v>0</v>
      </c>
      <c r="V33" s="16">
        <v>0</v>
      </c>
      <c r="W33" s="16">
        <v>2477495.4500000002</v>
      </c>
      <c r="X33" s="9" t="s">
        <v>85</v>
      </c>
      <c r="Z33" s="16">
        <v>0</v>
      </c>
      <c r="AA33" s="26">
        <v>0</v>
      </c>
    </row>
    <row r="34" spans="1:27" s="2" customFormat="1" ht="18.75" customHeight="1" x14ac:dyDescent="0.25">
      <c r="A34" s="2">
        <v>300609</v>
      </c>
      <c r="B34" s="17" t="s">
        <v>86</v>
      </c>
      <c r="C34" s="31">
        <v>27</v>
      </c>
      <c r="D34" s="2" t="s">
        <v>37</v>
      </c>
      <c r="E34" s="2" t="s">
        <v>129</v>
      </c>
      <c r="F34" s="7">
        <v>56</v>
      </c>
      <c r="G34" s="2">
        <v>300609</v>
      </c>
      <c r="H34" s="2" t="s">
        <v>221</v>
      </c>
      <c r="I34" s="2">
        <v>36318138</v>
      </c>
      <c r="J34" s="2" t="s">
        <v>222</v>
      </c>
      <c r="K34" s="14" t="s">
        <v>223</v>
      </c>
      <c r="L34" s="14" t="s">
        <v>224</v>
      </c>
      <c r="M34" s="11">
        <v>45383</v>
      </c>
      <c r="N34" s="11">
        <v>45930</v>
      </c>
      <c r="O34" s="8">
        <f t="shared" si="0"/>
        <v>0.39999999833837829</v>
      </c>
      <c r="P34" s="14" t="s">
        <v>91</v>
      </c>
      <c r="Q34" s="2" t="s">
        <v>91</v>
      </c>
      <c r="R34" s="7">
        <v>139</v>
      </c>
      <c r="S34" s="16">
        <v>962914.72</v>
      </c>
      <c r="T34" s="16">
        <v>1444372.09</v>
      </c>
      <c r="U34" s="16">
        <v>0</v>
      </c>
      <c r="V34" s="16">
        <v>0</v>
      </c>
      <c r="W34" s="16">
        <v>2407286.81</v>
      </c>
      <c r="X34" s="9" t="s">
        <v>85</v>
      </c>
      <c r="Z34" s="16">
        <v>240728.68</v>
      </c>
      <c r="AA34" s="26">
        <v>0</v>
      </c>
    </row>
    <row r="35" spans="1:27" s="2" customFormat="1" ht="18.75" customHeight="1" x14ac:dyDescent="0.25">
      <c r="A35" s="2">
        <v>310447</v>
      </c>
      <c r="B35" s="17" t="s">
        <v>86</v>
      </c>
      <c r="C35" s="31">
        <v>28</v>
      </c>
      <c r="D35" s="2" t="s">
        <v>37</v>
      </c>
      <c r="E35" s="2" t="s">
        <v>129</v>
      </c>
      <c r="F35" s="7">
        <v>56</v>
      </c>
      <c r="G35" s="2">
        <v>310447</v>
      </c>
      <c r="H35" s="2" t="s">
        <v>225</v>
      </c>
      <c r="I35" s="2">
        <v>18690221</v>
      </c>
      <c r="J35" s="2" t="s">
        <v>226</v>
      </c>
      <c r="K35" s="14" t="s">
        <v>227</v>
      </c>
      <c r="L35" s="14" t="s">
        <v>234</v>
      </c>
      <c r="M35" s="11">
        <v>45383</v>
      </c>
      <c r="N35" s="11">
        <v>46112</v>
      </c>
      <c r="O35" s="8">
        <f t="shared" si="0"/>
        <v>0.39999999999999997</v>
      </c>
      <c r="P35" s="14" t="s">
        <v>91</v>
      </c>
      <c r="Q35" s="2" t="s">
        <v>91</v>
      </c>
      <c r="R35" s="7">
        <v>139</v>
      </c>
      <c r="S35" s="16">
        <v>1974334.996</v>
      </c>
      <c r="T35" s="16">
        <v>2961502.4939999999</v>
      </c>
      <c r="U35" s="16">
        <v>0</v>
      </c>
      <c r="V35" s="16">
        <v>0</v>
      </c>
      <c r="W35" s="16">
        <v>4935837.49</v>
      </c>
      <c r="X35" s="9" t="s">
        <v>85</v>
      </c>
      <c r="Z35" s="16">
        <v>493583.74</v>
      </c>
      <c r="AA35" s="26">
        <v>0</v>
      </c>
    </row>
    <row r="36" spans="1:27" s="2" customFormat="1" ht="18.75" customHeight="1" x14ac:dyDescent="0.25">
      <c r="B36" s="17" t="s">
        <v>86</v>
      </c>
      <c r="C36" s="31">
        <v>29</v>
      </c>
      <c r="D36" s="2" t="s">
        <v>37</v>
      </c>
      <c r="E36" s="2" t="s">
        <v>129</v>
      </c>
      <c r="F36" s="7">
        <v>58</v>
      </c>
      <c r="G36" s="2">
        <v>308683</v>
      </c>
      <c r="H36" s="2" t="s">
        <v>328</v>
      </c>
      <c r="I36" s="2" t="s">
        <v>329</v>
      </c>
      <c r="J36" s="2" t="s">
        <v>330</v>
      </c>
      <c r="K36" s="14" t="s">
        <v>331</v>
      </c>
      <c r="L36" s="14" t="s">
        <v>332</v>
      </c>
      <c r="M36" s="11">
        <v>45413</v>
      </c>
      <c r="N36" s="11">
        <v>46022</v>
      </c>
      <c r="O36" s="8">
        <f t="shared" si="0"/>
        <v>0.7640449438202247</v>
      </c>
      <c r="P36" s="14" t="s">
        <v>109</v>
      </c>
      <c r="Q36" s="2" t="s">
        <v>112</v>
      </c>
      <c r="R36" s="7">
        <v>139</v>
      </c>
      <c r="S36" s="16">
        <v>1502301.9649438201</v>
      </c>
      <c r="T36" s="16">
        <v>463946.19505617977</v>
      </c>
      <c r="U36" s="16">
        <v>0</v>
      </c>
      <c r="V36" s="16">
        <v>0</v>
      </c>
      <c r="W36" s="16">
        <v>1966248.16</v>
      </c>
      <c r="X36" s="9" t="s">
        <v>85</v>
      </c>
      <c r="Z36" s="16">
        <v>0</v>
      </c>
      <c r="AA36" s="26">
        <v>0</v>
      </c>
    </row>
    <row r="37" spans="1:27" s="2" customFormat="1" ht="18.75" customHeight="1" x14ac:dyDescent="0.25">
      <c r="B37" s="17" t="s">
        <v>86</v>
      </c>
      <c r="C37" s="31">
        <v>30</v>
      </c>
      <c r="D37" s="2" t="s">
        <v>37</v>
      </c>
      <c r="E37" s="2" t="s">
        <v>129</v>
      </c>
      <c r="F37" s="7">
        <v>58</v>
      </c>
      <c r="G37" s="2">
        <v>305588</v>
      </c>
      <c r="H37" s="2" t="s">
        <v>333</v>
      </c>
      <c r="I37" s="2" t="s">
        <v>334</v>
      </c>
      <c r="J37" s="2" t="s">
        <v>335</v>
      </c>
      <c r="K37" s="14" t="s">
        <v>336</v>
      </c>
      <c r="L37" s="14" t="s">
        <v>337</v>
      </c>
      <c r="M37" s="11">
        <v>45413</v>
      </c>
      <c r="N37" s="11">
        <v>46142</v>
      </c>
      <c r="O37" s="8">
        <f t="shared" si="0"/>
        <v>0.76404494445685567</v>
      </c>
      <c r="P37" s="14" t="s">
        <v>109</v>
      </c>
      <c r="Q37" s="2" t="s">
        <v>112</v>
      </c>
      <c r="R37" s="7">
        <v>139</v>
      </c>
      <c r="S37" s="16">
        <v>1887857.26</v>
      </c>
      <c r="T37" s="16">
        <v>583014.74</v>
      </c>
      <c r="U37" s="16">
        <v>0</v>
      </c>
      <c r="V37" s="16">
        <v>0</v>
      </c>
      <c r="W37" s="16">
        <v>2470872</v>
      </c>
      <c r="X37" s="9" t="s">
        <v>85</v>
      </c>
      <c r="Z37" s="16">
        <v>0</v>
      </c>
      <c r="AA37" s="26">
        <v>0</v>
      </c>
    </row>
    <row r="38" spans="1:27" s="2" customFormat="1" ht="18.75" customHeight="1" x14ac:dyDescent="0.25">
      <c r="B38" s="17" t="s">
        <v>86</v>
      </c>
      <c r="C38" s="31">
        <v>31</v>
      </c>
      <c r="D38" s="2" t="s">
        <v>37</v>
      </c>
      <c r="E38" s="2" t="s">
        <v>129</v>
      </c>
      <c r="F38" s="7">
        <v>58</v>
      </c>
      <c r="G38" s="2">
        <v>311606</v>
      </c>
      <c r="H38" s="2" t="s">
        <v>338</v>
      </c>
      <c r="I38" s="2" t="s">
        <v>339</v>
      </c>
      <c r="J38" s="2" t="s">
        <v>340</v>
      </c>
      <c r="K38" s="14" t="s">
        <v>341</v>
      </c>
      <c r="L38" s="14" t="s">
        <v>342</v>
      </c>
      <c r="M38" s="11">
        <v>45413</v>
      </c>
      <c r="N38" s="11">
        <v>45961</v>
      </c>
      <c r="O38" s="8">
        <f t="shared" si="0"/>
        <v>0.76404494448957483</v>
      </c>
      <c r="P38" s="14" t="s">
        <v>109</v>
      </c>
      <c r="Q38" s="2" t="s">
        <v>112</v>
      </c>
      <c r="R38" s="7">
        <v>139</v>
      </c>
      <c r="S38" s="16">
        <v>1410808.99</v>
      </c>
      <c r="T38" s="16">
        <v>435691.01</v>
      </c>
      <c r="U38" s="16">
        <v>0</v>
      </c>
      <c r="V38" s="16">
        <v>0</v>
      </c>
      <c r="W38" s="16">
        <v>1846500</v>
      </c>
      <c r="X38" s="9" t="s">
        <v>85</v>
      </c>
      <c r="Z38" s="16">
        <v>0</v>
      </c>
      <c r="AA38" s="26">
        <v>0</v>
      </c>
    </row>
    <row r="39" spans="1:27" s="2" customFormat="1" ht="18.75" customHeight="1" x14ac:dyDescent="0.25">
      <c r="B39" s="17" t="s">
        <v>86</v>
      </c>
      <c r="C39" s="31">
        <v>32</v>
      </c>
      <c r="D39" s="2" t="s">
        <v>37</v>
      </c>
      <c r="E39" s="2" t="s">
        <v>129</v>
      </c>
      <c r="F39" s="7">
        <v>58</v>
      </c>
      <c r="G39" s="2">
        <v>306072</v>
      </c>
      <c r="H39" s="2" t="s">
        <v>343</v>
      </c>
      <c r="I39" s="2" t="s">
        <v>344</v>
      </c>
      <c r="J39" s="2" t="s">
        <v>345</v>
      </c>
      <c r="K39" s="14" t="s">
        <v>346</v>
      </c>
      <c r="L39" s="14" t="s">
        <v>347</v>
      </c>
      <c r="M39" s="11">
        <v>45413</v>
      </c>
      <c r="N39" s="11">
        <v>45991</v>
      </c>
      <c r="O39" s="8">
        <f t="shared" si="0"/>
        <v>0.7640449428692947</v>
      </c>
      <c r="P39" s="14" t="s">
        <v>109</v>
      </c>
      <c r="Q39" s="2" t="s">
        <v>112</v>
      </c>
      <c r="R39" s="7">
        <v>139</v>
      </c>
      <c r="S39" s="16">
        <v>1895831.15</v>
      </c>
      <c r="T39" s="16">
        <v>585477.27</v>
      </c>
      <c r="U39" s="16">
        <v>0</v>
      </c>
      <c r="V39" s="16">
        <v>0</v>
      </c>
      <c r="W39" s="16">
        <v>2481308.42</v>
      </c>
      <c r="X39" s="9" t="s">
        <v>85</v>
      </c>
      <c r="Z39" s="16">
        <v>0</v>
      </c>
      <c r="AA39" s="26">
        <v>0</v>
      </c>
    </row>
    <row r="40" spans="1:27" s="2" customFormat="1" ht="18.75" customHeight="1" x14ac:dyDescent="0.25">
      <c r="B40" s="17" t="s">
        <v>86</v>
      </c>
      <c r="C40" s="31">
        <v>33</v>
      </c>
      <c r="D40" s="2" t="s">
        <v>37</v>
      </c>
      <c r="E40" s="2" t="s">
        <v>129</v>
      </c>
      <c r="F40" s="7">
        <v>58</v>
      </c>
      <c r="G40" s="2">
        <v>305533</v>
      </c>
      <c r="H40" s="2" t="s">
        <v>348</v>
      </c>
      <c r="I40" s="2" t="s">
        <v>349</v>
      </c>
      <c r="J40" s="2" t="s">
        <v>350</v>
      </c>
      <c r="K40" s="14" t="s">
        <v>351</v>
      </c>
      <c r="L40" s="14" t="s">
        <v>352</v>
      </c>
      <c r="M40" s="11">
        <v>45413</v>
      </c>
      <c r="N40" s="11">
        <v>45838</v>
      </c>
      <c r="O40" s="8">
        <f t="shared" si="0"/>
        <v>0.76404494299846981</v>
      </c>
      <c r="P40" s="14" t="s">
        <v>109</v>
      </c>
      <c r="Q40" s="2" t="s">
        <v>112</v>
      </c>
      <c r="R40" s="7">
        <v>139</v>
      </c>
      <c r="S40" s="16">
        <v>1880438.38</v>
      </c>
      <c r="T40" s="16">
        <v>512742.02</v>
      </c>
      <c r="U40" s="16">
        <v>67981.600000000006</v>
      </c>
      <c r="V40" s="16">
        <v>0</v>
      </c>
      <c r="W40" s="16">
        <v>2461162</v>
      </c>
      <c r="X40" s="9" t="s">
        <v>85</v>
      </c>
      <c r="Z40" s="16">
        <v>0</v>
      </c>
      <c r="AA40" s="26">
        <v>0</v>
      </c>
    </row>
    <row r="41" spans="1:27" s="2" customFormat="1" ht="18.75" customHeight="1" x14ac:dyDescent="0.25">
      <c r="B41" s="17" t="s">
        <v>86</v>
      </c>
      <c r="C41" s="31">
        <v>34</v>
      </c>
      <c r="D41" s="2" t="s">
        <v>37</v>
      </c>
      <c r="E41" s="2" t="s">
        <v>129</v>
      </c>
      <c r="F41" s="7">
        <v>56</v>
      </c>
      <c r="G41" s="2">
        <v>305039</v>
      </c>
      <c r="H41" s="2" t="s">
        <v>353</v>
      </c>
      <c r="I41" s="2" t="s">
        <v>354</v>
      </c>
      <c r="J41" s="2" t="s">
        <v>355</v>
      </c>
      <c r="K41" s="14" t="s">
        <v>356</v>
      </c>
      <c r="L41" s="14" t="s">
        <v>357</v>
      </c>
      <c r="M41" s="11">
        <v>45413</v>
      </c>
      <c r="N41" s="11">
        <v>46142</v>
      </c>
      <c r="O41" s="8">
        <f t="shared" si="0"/>
        <v>0.39069254819291971</v>
      </c>
      <c r="P41" s="14" t="s">
        <v>91</v>
      </c>
      <c r="Q41" s="2" t="s">
        <v>91</v>
      </c>
      <c r="R41" s="7">
        <v>139</v>
      </c>
      <c r="S41" s="16">
        <v>1906559.7879999999</v>
      </c>
      <c r="T41" s="16">
        <v>2859839.682</v>
      </c>
      <c r="U41" s="16">
        <v>113549.73</v>
      </c>
      <c r="V41" s="16">
        <v>0</v>
      </c>
      <c r="W41" s="16">
        <v>4879949.2</v>
      </c>
      <c r="X41" s="9" t="s">
        <v>85</v>
      </c>
      <c r="Z41" s="16">
        <v>0</v>
      </c>
      <c r="AA41" s="26">
        <v>0</v>
      </c>
    </row>
    <row r="42" spans="1:27" s="2" customFormat="1" ht="18.75" customHeight="1" x14ac:dyDescent="0.25">
      <c r="B42" s="17" t="s">
        <v>86</v>
      </c>
      <c r="C42" s="31">
        <v>35</v>
      </c>
      <c r="D42" s="2" t="s">
        <v>37</v>
      </c>
      <c r="E42" s="2" t="s">
        <v>129</v>
      </c>
      <c r="F42" s="7">
        <v>58</v>
      </c>
      <c r="G42" s="2">
        <v>305698</v>
      </c>
      <c r="H42" s="2" t="s">
        <v>358</v>
      </c>
      <c r="I42" s="2" t="s">
        <v>359</v>
      </c>
      <c r="J42" s="2" t="s">
        <v>360</v>
      </c>
      <c r="K42" s="14" t="s">
        <v>361</v>
      </c>
      <c r="L42" s="14" t="s">
        <v>362</v>
      </c>
      <c r="M42" s="11">
        <v>45413</v>
      </c>
      <c r="N42" s="11">
        <v>45961</v>
      </c>
      <c r="O42" s="8">
        <f t="shared" si="0"/>
        <v>0.76404494580722404</v>
      </c>
      <c r="P42" s="14" t="s">
        <v>109</v>
      </c>
      <c r="Q42" s="2" t="s">
        <v>112</v>
      </c>
      <c r="R42" s="7">
        <v>139</v>
      </c>
      <c r="S42" s="16">
        <v>1857802.99</v>
      </c>
      <c r="T42" s="16">
        <v>573733.27</v>
      </c>
      <c r="U42" s="16">
        <v>0</v>
      </c>
      <c r="V42" s="16">
        <v>0</v>
      </c>
      <c r="W42" s="16">
        <v>2431536.2599999998</v>
      </c>
      <c r="X42" s="9" t="s">
        <v>85</v>
      </c>
      <c r="Z42" s="16">
        <v>0</v>
      </c>
      <c r="AA42" s="26">
        <v>0</v>
      </c>
    </row>
    <row r="43" spans="1:27" s="2" customFormat="1" ht="18.75" customHeight="1" thickBot="1" x14ac:dyDescent="0.3">
      <c r="B43" s="17" t="s">
        <v>86</v>
      </c>
      <c r="C43" s="31">
        <v>36</v>
      </c>
      <c r="D43" s="2" t="s">
        <v>37</v>
      </c>
      <c r="E43" s="2" t="s">
        <v>129</v>
      </c>
      <c r="F43" s="7">
        <v>58</v>
      </c>
      <c r="G43" s="2">
        <v>311306</v>
      </c>
      <c r="H43" s="2" t="s">
        <v>363</v>
      </c>
      <c r="I43" s="2" t="s">
        <v>364</v>
      </c>
      <c r="J43" s="2" t="s">
        <v>365</v>
      </c>
      <c r="K43" s="14" t="s">
        <v>366</v>
      </c>
      <c r="L43" s="14" t="s">
        <v>367</v>
      </c>
      <c r="M43" s="11">
        <v>45413</v>
      </c>
      <c r="N43" s="11">
        <v>45869</v>
      </c>
      <c r="O43" s="8">
        <f t="shared" si="0"/>
        <v>0.76404494418243063</v>
      </c>
      <c r="P43" s="14" t="s">
        <v>109</v>
      </c>
      <c r="Q43" s="2" t="s">
        <v>112</v>
      </c>
      <c r="R43" s="7">
        <v>139</v>
      </c>
      <c r="S43" s="16">
        <v>1896108.96</v>
      </c>
      <c r="T43" s="16">
        <v>585563.06000000006</v>
      </c>
      <c r="U43" s="16">
        <v>0</v>
      </c>
      <c r="V43" s="16">
        <v>0</v>
      </c>
      <c r="W43" s="16">
        <v>2481672.02</v>
      </c>
      <c r="X43" s="9" t="s">
        <v>85</v>
      </c>
      <c r="Z43" s="16">
        <v>0</v>
      </c>
      <c r="AA43" s="26">
        <v>0</v>
      </c>
    </row>
    <row r="44" spans="1:27" s="6" customFormat="1" ht="40.5" customHeight="1" thickTop="1" thickBot="1" x14ac:dyDescent="0.3">
      <c r="A44" s="5"/>
      <c r="B44" s="42" t="s">
        <v>22</v>
      </c>
      <c r="C44" s="43">
        <f>COUNT(C8:C43)</f>
        <v>36</v>
      </c>
      <c r="D44" s="41"/>
      <c r="E44" s="41"/>
      <c r="F44" s="43"/>
      <c r="G44" s="41"/>
      <c r="H44" s="41"/>
      <c r="I44" s="41"/>
      <c r="J44" s="41"/>
      <c r="K44" s="44"/>
      <c r="L44" s="43"/>
      <c r="M44" s="45"/>
      <c r="N44" s="45"/>
      <c r="O44" s="46"/>
      <c r="P44" s="44"/>
      <c r="Q44" s="41"/>
      <c r="R44" s="43"/>
      <c r="S44" s="47">
        <f>SUM(S8:S43)</f>
        <v>198600304.59737077</v>
      </c>
      <c r="T44" s="47">
        <f t="shared" ref="T44:W44" si="1">SUM(T8:T43)</f>
        <v>66609492.710494407</v>
      </c>
      <c r="U44" s="47">
        <f t="shared" si="1"/>
        <v>606335.96213483147</v>
      </c>
      <c r="V44" s="47">
        <f t="shared" si="1"/>
        <v>0</v>
      </c>
      <c r="W44" s="47">
        <f t="shared" si="1"/>
        <v>265816133.26999992</v>
      </c>
      <c r="X44" s="48"/>
      <c r="Y44" s="41"/>
      <c r="Z44" s="47">
        <f t="shared" ref="Z44" si="2">SUM(Z8:Z43)</f>
        <v>18784776.609999996</v>
      </c>
      <c r="AA44" s="49">
        <f t="shared" ref="AA44" si="3">SUM(AA8:AA43)</f>
        <v>311732.40000000002</v>
      </c>
    </row>
    <row r="45" spans="1:27" s="2" customFormat="1" ht="18.75" customHeight="1" thickTop="1" x14ac:dyDescent="0.2">
      <c r="A45" s="2">
        <v>300868</v>
      </c>
      <c r="B45" s="18" t="s">
        <v>27</v>
      </c>
      <c r="C45" s="7">
        <v>1</v>
      </c>
      <c r="D45" s="2" t="s">
        <v>37</v>
      </c>
      <c r="E45" s="2" t="s">
        <v>129</v>
      </c>
      <c r="F45" s="2">
        <v>48</v>
      </c>
      <c r="G45" s="2">
        <v>300868</v>
      </c>
      <c r="H45" s="2" t="s">
        <v>247</v>
      </c>
      <c r="I45" s="2">
        <v>28150059</v>
      </c>
      <c r="J45" s="2" t="s">
        <v>248</v>
      </c>
      <c r="K45" s="14" t="s">
        <v>249</v>
      </c>
      <c r="L45" s="7" t="s">
        <v>250</v>
      </c>
      <c r="M45" s="11">
        <v>45295</v>
      </c>
      <c r="N45" s="11">
        <v>46112</v>
      </c>
      <c r="O45" s="8">
        <f t="shared" ref="O45:O46" si="4">S45/(S45+T45+U45)</f>
        <v>0.8500000001012249</v>
      </c>
      <c r="P45" s="14" t="s">
        <v>231</v>
      </c>
      <c r="Q45" s="2" t="s">
        <v>232</v>
      </c>
      <c r="R45" s="7">
        <v>139</v>
      </c>
      <c r="S45" s="16">
        <v>4198573.3600000003</v>
      </c>
      <c r="T45" s="16">
        <v>740924.71</v>
      </c>
      <c r="U45" s="16">
        <v>0</v>
      </c>
      <c r="V45" s="16">
        <v>0</v>
      </c>
      <c r="W45" s="16">
        <v>4939498.07</v>
      </c>
      <c r="X45" s="9" t="s">
        <v>85</v>
      </c>
      <c r="Z45" s="16">
        <v>493949.8</v>
      </c>
      <c r="AA45" s="26">
        <v>0</v>
      </c>
    </row>
    <row r="46" spans="1:27" s="2" customFormat="1" ht="18.75" customHeight="1" thickBot="1" x14ac:dyDescent="0.25">
      <c r="A46" s="2">
        <v>311359</v>
      </c>
      <c r="B46" s="18" t="s">
        <v>27</v>
      </c>
      <c r="C46" s="7">
        <v>2</v>
      </c>
      <c r="D46" s="2" t="s">
        <v>37</v>
      </c>
      <c r="E46" s="2" t="s">
        <v>129</v>
      </c>
      <c r="F46" s="2">
        <v>48</v>
      </c>
      <c r="G46" s="2">
        <v>311359</v>
      </c>
      <c r="H46" s="2" t="s">
        <v>251</v>
      </c>
      <c r="I46" s="2">
        <v>5481584</v>
      </c>
      <c r="J46" s="2" t="s">
        <v>252</v>
      </c>
      <c r="K46" s="14" t="s">
        <v>253</v>
      </c>
      <c r="L46" s="7" t="s">
        <v>254</v>
      </c>
      <c r="M46" s="11">
        <v>45295</v>
      </c>
      <c r="N46" s="11">
        <v>46112</v>
      </c>
      <c r="O46" s="8">
        <f t="shared" si="4"/>
        <v>0.84999999959594197</v>
      </c>
      <c r="P46" s="14" t="s">
        <v>231</v>
      </c>
      <c r="Q46" s="2" t="s">
        <v>232</v>
      </c>
      <c r="R46" s="7">
        <v>139</v>
      </c>
      <c r="S46" s="16">
        <v>4207317.18</v>
      </c>
      <c r="T46" s="16">
        <v>742467.74</v>
      </c>
      <c r="U46" s="16">
        <v>0</v>
      </c>
      <c r="V46" s="16">
        <v>0</v>
      </c>
      <c r="W46" s="16">
        <v>4949784.92</v>
      </c>
      <c r="X46" s="9" t="s">
        <v>85</v>
      </c>
      <c r="Z46" s="16">
        <v>494978.49</v>
      </c>
      <c r="AA46" s="26">
        <v>0</v>
      </c>
    </row>
    <row r="47" spans="1:27" s="6" customFormat="1" ht="40.5" customHeight="1" thickTop="1" thickBot="1" x14ac:dyDescent="0.3">
      <c r="A47" s="5"/>
      <c r="B47" s="42" t="s">
        <v>24</v>
      </c>
      <c r="C47" s="43">
        <f>COUNT(C45:C46)</f>
        <v>2</v>
      </c>
      <c r="D47" s="41"/>
      <c r="E47" s="41"/>
      <c r="F47" s="43"/>
      <c r="G47" s="41"/>
      <c r="H47" s="41"/>
      <c r="I47" s="41"/>
      <c r="J47" s="41"/>
      <c r="K47" s="44"/>
      <c r="L47" s="43"/>
      <c r="M47" s="45"/>
      <c r="N47" s="45"/>
      <c r="O47" s="46"/>
      <c r="P47" s="44"/>
      <c r="Q47" s="41"/>
      <c r="R47" s="43"/>
      <c r="S47" s="47">
        <f>SUM(S45:S46)</f>
        <v>8405890.5399999991</v>
      </c>
      <c r="T47" s="47">
        <f t="shared" ref="T47:AA47" si="5">SUM(T45:T46)</f>
        <v>1483392.45</v>
      </c>
      <c r="U47" s="47">
        <f t="shared" si="5"/>
        <v>0</v>
      </c>
      <c r="V47" s="47">
        <f t="shared" si="5"/>
        <v>0</v>
      </c>
      <c r="W47" s="47">
        <f t="shared" si="5"/>
        <v>9889282.9900000002</v>
      </c>
      <c r="X47" s="48"/>
      <c r="Y47" s="41"/>
      <c r="Z47" s="47">
        <f t="shared" si="5"/>
        <v>988928.29</v>
      </c>
      <c r="AA47" s="49">
        <f t="shared" si="5"/>
        <v>0</v>
      </c>
    </row>
    <row r="48" spans="1:27" s="2" customFormat="1" ht="18.75" customHeight="1" thickTop="1" thickBot="1" x14ac:dyDescent="0.25">
      <c r="B48" s="18" t="s">
        <v>26</v>
      </c>
      <c r="C48" s="7"/>
      <c r="K48" s="14"/>
      <c r="L48" s="7"/>
      <c r="M48" s="11"/>
      <c r="N48" s="11"/>
      <c r="O48" s="8"/>
      <c r="P48" s="14"/>
      <c r="R48" s="7"/>
      <c r="S48" s="16"/>
      <c r="T48" s="16"/>
      <c r="U48" s="16"/>
      <c r="V48" s="16"/>
      <c r="W48" s="16"/>
      <c r="X48" s="9"/>
      <c r="Z48" s="16"/>
      <c r="AA48" s="26"/>
    </row>
    <row r="49" spans="1:27" s="6" customFormat="1" ht="40.5" customHeight="1" thickTop="1" thickBot="1" x14ac:dyDescent="0.3">
      <c r="A49" s="5"/>
      <c r="B49" s="42" t="s">
        <v>23</v>
      </c>
      <c r="C49" s="43">
        <f>COUNT(C48)</f>
        <v>0</v>
      </c>
      <c r="D49" s="41"/>
      <c r="E49" s="41"/>
      <c r="F49" s="43"/>
      <c r="G49" s="41"/>
      <c r="H49" s="41"/>
      <c r="I49" s="41"/>
      <c r="J49" s="41"/>
      <c r="K49" s="44"/>
      <c r="L49" s="43"/>
      <c r="M49" s="45"/>
      <c r="N49" s="45"/>
      <c r="O49" s="46"/>
      <c r="P49" s="44"/>
      <c r="Q49" s="41"/>
      <c r="R49" s="43"/>
      <c r="S49" s="47"/>
      <c r="T49" s="47"/>
      <c r="U49" s="47"/>
      <c r="V49" s="47"/>
      <c r="W49" s="47"/>
      <c r="X49" s="48"/>
      <c r="Y49" s="41"/>
      <c r="Z49" s="47">
        <f>Z48</f>
        <v>0</v>
      </c>
      <c r="AA49" s="49">
        <f>AA48</f>
        <v>0</v>
      </c>
    </row>
    <row r="50" spans="1:27" s="2" customFormat="1" ht="18.75" customHeight="1" thickTop="1" thickBot="1" x14ac:dyDescent="0.25">
      <c r="A50" s="2">
        <v>300846</v>
      </c>
      <c r="B50" s="18" t="s">
        <v>28</v>
      </c>
      <c r="C50" s="7">
        <v>1</v>
      </c>
      <c r="D50" s="2" t="s">
        <v>37</v>
      </c>
      <c r="E50" s="2" t="s">
        <v>129</v>
      </c>
      <c r="F50" s="2">
        <v>48</v>
      </c>
      <c r="G50" s="2">
        <v>300846</v>
      </c>
      <c r="H50" s="2" t="s">
        <v>228</v>
      </c>
      <c r="I50" s="2">
        <v>23050598</v>
      </c>
      <c r="J50" s="2" t="s">
        <v>229</v>
      </c>
      <c r="K50" s="14" t="s">
        <v>230</v>
      </c>
      <c r="L50" s="14" t="s">
        <v>233</v>
      </c>
      <c r="M50" s="11">
        <v>45383</v>
      </c>
      <c r="N50" s="11">
        <v>46112</v>
      </c>
      <c r="O50" s="8">
        <v>0.85</v>
      </c>
      <c r="P50" s="14" t="s">
        <v>231</v>
      </c>
      <c r="Q50" s="2" t="s">
        <v>232</v>
      </c>
      <c r="R50" s="7">
        <v>155</v>
      </c>
      <c r="S50" s="16">
        <v>4154257.02</v>
      </c>
      <c r="T50" s="16">
        <v>733104.18</v>
      </c>
      <c r="U50" s="16">
        <v>74032.399999999994</v>
      </c>
      <c r="V50" s="16">
        <v>0</v>
      </c>
      <c r="W50" s="16">
        <v>4961393.5999999996</v>
      </c>
      <c r="X50" s="9" t="s">
        <v>85</v>
      </c>
      <c r="Y50" s="2">
        <v>0</v>
      </c>
      <c r="Z50" s="16">
        <v>496139.36</v>
      </c>
      <c r="AA50" s="26">
        <v>0</v>
      </c>
    </row>
    <row r="51" spans="1:27" s="6" customFormat="1" ht="40.5" customHeight="1" thickTop="1" thickBot="1" x14ac:dyDescent="0.3">
      <c r="A51" s="5"/>
      <c r="B51" s="42" t="s">
        <v>21</v>
      </c>
      <c r="C51" s="43">
        <f>COUNT(C50)</f>
        <v>1</v>
      </c>
      <c r="D51" s="41"/>
      <c r="E51" s="41"/>
      <c r="F51" s="43"/>
      <c r="G51" s="41"/>
      <c r="H51" s="41"/>
      <c r="I51" s="41"/>
      <c r="J51" s="41"/>
      <c r="K51" s="44"/>
      <c r="L51" s="43"/>
      <c r="M51" s="45"/>
      <c r="N51" s="45"/>
      <c r="O51" s="46"/>
      <c r="P51" s="44"/>
      <c r="Q51" s="41"/>
      <c r="R51" s="43"/>
      <c r="S51" s="47">
        <f>S50</f>
        <v>4154257.02</v>
      </c>
      <c r="T51" s="47">
        <f t="shared" ref="T51:W51" si="6">T50</f>
        <v>733104.18</v>
      </c>
      <c r="U51" s="47">
        <f t="shared" si="6"/>
        <v>74032.399999999994</v>
      </c>
      <c r="V51" s="47">
        <f t="shared" si="6"/>
        <v>0</v>
      </c>
      <c r="W51" s="47">
        <f t="shared" si="6"/>
        <v>4961393.5999999996</v>
      </c>
      <c r="X51" s="48"/>
      <c r="Y51" s="41"/>
      <c r="Z51" s="47">
        <v>489738.57</v>
      </c>
      <c r="AA51" s="49">
        <v>0</v>
      </c>
    </row>
    <row r="52" spans="1:27" s="2" customFormat="1" ht="18.75" customHeight="1" thickTop="1" thickBot="1" x14ac:dyDescent="0.25">
      <c r="A52" s="2">
        <v>300907</v>
      </c>
      <c r="B52" s="18" t="s">
        <v>29</v>
      </c>
      <c r="C52" s="7">
        <v>1</v>
      </c>
      <c r="D52" s="2" t="s">
        <v>37</v>
      </c>
      <c r="E52" s="2" t="s">
        <v>303</v>
      </c>
      <c r="F52" s="2">
        <v>48</v>
      </c>
      <c r="G52" s="2">
        <v>300907</v>
      </c>
      <c r="H52" s="2" t="s">
        <v>304</v>
      </c>
      <c r="I52" s="2">
        <v>18261599</v>
      </c>
      <c r="J52" s="2" t="s">
        <v>305</v>
      </c>
      <c r="K52" s="14" t="s">
        <v>306</v>
      </c>
      <c r="L52" s="7" t="s">
        <v>307</v>
      </c>
      <c r="M52" s="11">
        <v>45295</v>
      </c>
      <c r="N52" s="11">
        <v>46026</v>
      </c>
      <c r="O52" s="8">
        <v>0.85</v>
      </c>
      <c r="P52" s="14" t="s">
        <v>308</v>
      </c>
      <c r="Q52" s="2" t="s">
        <v>309</v>
      </c>
      <c r="R52" s="7">
        <v>139</v>
      </c>
      <c r="S52" s="16">
        <v>4162777.85</v>
      </c>
      <c r="T52" s="16">
        <v>734607.85</v>
      </c>
      <c r="U52" s="16">
        <v>0</v>
      </c>
      <c r="V52" s="16">
        <v>0</v>
      </c>
      <c r="W52" s="16">
        <v>4897385.7</v>
      </c>
      <c r="X52" s="9" t="s">
        <v>85</v>
      </c>
      <c r="Z52" s="16">
        <v>489738.57</v>
      </c>
      <c r="AA52" s="26">
        <v>0</v>
      </c>
    </row>
    <row r="53" spans="1:27" s="6" customFormat="1" ht="40.5" customHeight="1" thickTop="1" thickBot="1" x14ac:dyDescent="0.3">
      <c r="A53" s="5"/>
      <c r="B53" s="42" t="s">
        <v>20</v>
      </c>
      <c r="C53" s="43">
        <f>COUNT(C52)</f>
        <v>1</v>
      </c>
      <c r="D53" s="41"/>
      <c r="E53" s="41"/>
      <c r="F53" s="43"/>
      <c r="G53" s="41"/>
      <c r="H53" s="41"/>
      <c r="I53" s="41"/>
      <c r="J53" s="41"/>
      <c r="K53" s="44"/>
      <c r="L53" s="43"/>
      <c r="M53" s="45"/>
      <c r="N53" s="45"/>
      <c r="O53" s="46"/>
      <c r="P53" s="44"/>
      <c r="Q53" s="41"/>
      <c r="R53" s="43"/>
      <c r="S53" s="47">
        <f>S52</f>
        <v>4162777.85</v>
      </c>
      <c r="T53" s="47">
        <f t="shared" ref="T53:W53" si="7">T52</f>
        <v>734607.85</v>
      </c>
      <c r="U53" s="47">
        <f t="shared" si="7"/>
        <v>0</v>
      </c>
      <c r="V53" s="47">
        <f t="shared" si="7"/>
        <v>0</v>
      </c>
      <c r="W53" s="47">
        <f t="shared" si="7"/>
        <v>4897385.7</v>
      </c>
      <c r="X53" s="48"/>
      <c r="Y53" s="41"/>
      <c r="Z53" s="47">
        <f>Z52</f>
        <v>489738.57</v>
      </c>
      <c r="AA53" s="49">
        <f>AA52</f>
        <v>0</v>
      </c>
    </row>
    <row r="54" spans="1:27" s="2" customFormat="1" ht="18.75" customHeight="1" thickTop="1" x14ac:dyDescent="0.2">
      <c r="B54" s="18" t="s">
        <v>30</v>
      </c>
      <c r="C54" s="7">
        <v>1</v>
      </c>
      <c r="D54" s="2" t="s">
        <v>37</v>
      </c>
      <c r="F54" s="2">
        <v>48</v>
      </c>
      <c r="G54" s="2">
        <v>310432</v>
      </c>
      <c r="H54" s="2" t="s">
        <v>295</v>
      </c>
      <c r="I54" s="2">
        <v>18690221</v>
      </c>
      <c r="J54" s="2" t="s">
        <v>226</v>
      </c>
      <c r="K54" s="14" t="s">
        <v>296</v>
      </c>
      <c r="L54" s="7" t="s">
        <v>297</v>
      </c>
      <c r="M54" s="11">
        <v>45413</v>
      </c>
      <c r="N54" s="11">
        <v>46142</v>
      </c>
      <c r="O54" s="8">
        <v>0.85</v>
      </c>
      <c r="P54" s="14" t="s">
        <v>231</v>
      </c>
      <c r="Q54" s="2" t="s">
        <v>232</v>
      </c>
      <c r="R54" s="7">
        <v>139</v>
      </c>
      <c r="S54" s="16">
        <v>4211817.2690000003</v>
      </c>
      <c r="T54" s="16">
        <v>743261.87100000004</v>
      </c>
      <c r="U54" s="16">
        <v>0</v>
      </c>
      <c r="V54" s="16">
        <v>0</v>
      </c>
      <c r="W54" s="16">
        <v>4955079.1399999997</v>
      </c>
      <c r="X54" s="9" t="s">
        <v>85</v>
      </c>
      <c r="Z54" s="16">
        <v>0</v>
      </c>
      <c r="AA54" s="26">
        <v>0</v>
      </c>
    </row>
    <row r="55" spans="1:27" s="2" customFormat="1" ht="18.75" customHeight="1" x14ac:dyDescent="0.2">
      <c r="B55" s="18" t="s">
        <v>30</v>
      </c>
      <c r="C55" s="7">
        <v>2</v>
      </c>
      <c r="D55" s="2" t="s">
        <v>37</v>
      </c>
      <c r="F55" s="2">
        <v>48</v>
      </c>
      <c r="G55" s="2">
        <v>311129</v>
      </c>
      <c r="H55" s="2" t="s">
        <v>298</v>
      </c>
      <c r="I55" s="2">
        <v>18690221</v>
      </c>
      <c r="J55" s="2" t="s">
        <v>226</v>
      </c>
      <c r="K55" s="14" t="s">
        <v>299</v>
      </c>
      <c r="L55" s="7" t="s">
        <v>300</v>
      </c>
      <c r="M55" s="11">
        <v>45413</v>
      </c>
      <c r="N55" s="11">
        <v>46142</v>
      </c>
      <c r="O55" s="8">
        <v>0.85</v>
      </c>
      <c r="P55" s="14" t="s">
        <v>231</v>
      </c>
      <c r="Q55" s="2" t="s">
        <v>232</v>
      </c>
      <c r="R55" s="7">
        <v>139</v>
      </c>
      <c r="S55" s="16">
        <v>4215142.7240000004</v>
      </c>
      <c r="T55" s="16">
        <v>743848.71600000001</v>
      </c>
      <c r="U55" s="16">
        <v>0</v>
      </c>
      <c r="V55" s="16">
        <v>0</v>
      </c>
      <c r="W55" s="16">
        <v>4958991.4400000004</v>
      </c>
      <c r="X55" s="9" t="s">
        <v>85</v>
      </c>
      <c r="Z55" s="16">
        <v>0</v>
      </c>
      <c r="AA55" s="26">
        <v>0</v>
      </c>
    </row>
    <row r="56" spans="1:27" s="2" customFormat="1" ht="18.75" customHeight="1" thickBot="1" x14ac:dyDescent="0.25">
      <c r="B56" s="18" t="s">
        <v>30</v>
      </c>
      <c r="C56" s="7">
        <v>3</v>
      </c>
      <c r="D56" s="2" t="s">
        <v>37</v>
      </c>
      <c r="F56" s="2">
        <v>48</v>
      </c>
      <c r="G56" s="2">
        <v>311405</v>
      </c>
      <c r="H56" s="2" t="s">
        <v>301</v>
      </c>
      <c r="I56" s="2">
        <v>18690221</v>
      </c>
      <c r="J56" s="2" t="s">
        <v>226</v>
      </c>
      <c r="K56" s="14" t="s">
        <v>227</v>
      </c>
      <c r="L56" s="7" t="s">
        <v>302</v>
      </c>
      <c r="M56" s="11">
        <v>45413</v>
      </c>
      <c r="N56" s="11">
        <v>46142</v>
      </c>
      <c r="O56" s="8">
        <v>0.85</v>
      </c>
      <c r="P56" s="14" t="s">
        <v>231</v>
      </c>
      <c r="Q56" s="2" t="s">
        <v>232</v>
      </c>
      <c r="R56" s="7">
        <v>139</v>
      </c>
      <c r="S56" s="16">
        <v>4211817.2690000003</v>
      </c>
      <c r="T56" s="16">
        <v>743261.87100000004</v>
      </c>
      <c r="U56" s="16">
        <v>0</v>
      </c>
      <c r="V56" s="16">
        <v>0</v>
      </c>
      <c r="W56" s="16">
        <v>4955079.1399999997</v>
      </c>
      <c r="X56" s="9" t="s">
        <v>85</v>
      </c>
      <c r="Z56" s="16">
        <v>0</v>
      </c>
      <c r="AA56" s="26">
        <v>0</v>
      </c>
    </row>
    <row r="57" spans="1:27" s="6" customFormat="1" ht="40.5" customHeight="1" thickTop="1" thickBot="1" x14ac:dyDescent="0.3">
      <c r="A57" s="5"/>
      <c r="B57" s="42" t="s">
        <v>18</v>
      </c>
      <c r="C57" s="43">
        <f>COUNT(C54:C56)</f>
        <v>3</v>
      </c>
      <c r="D57" s="41"/>
      <c r="E57" s="41"/>
      <c r="F57" s="43"/>
      <c r="G57" s="41"/>
      <c r="H57" s="41"/>
      <c r="I57" s="41"/>
      <c r="J57" s="41"/>
      <c r="K57" s="44"/>
      <c r="L57" s="43"/>
      <c r="M57" s="45"/>
      <c r="N57" s="45"/>
      <c r="O57" s="46"/>
      <c r="P57" s="44"/>
      <c r="Q57" s="41"/>
      <c r="R57" s="43"/>
      <c r="S57" s="47">
        <f>SUM(S54:S56)</f>
        <v>12638777.262000002</v>
      </c>
      <c r="T57" s="47">
        <f t="shared" ref="T57:W57" si="8">SUM(T54:T56)</f>
        <v>2230372.4580000001</v>
      </c>
      <c r="U57" s="47">
        <f t="shared" si="8"/>
        <v>0</v>
      </c>
      <c r="V57" s="47">
        <f t="shared" si="8"/>
        <v>0</v>
      </c>
      <c r="W57" s="47">
        <f t="shared" si="8"/>
        <v>14869149.719999999</v>
      </c>
      <c r="X57" s="48"/>
      <c r="Y57" s="41"/>
      <c r="Z57" s="47">
        <f t="shared" ref="Z57:AA57" si="9">SUM(Z54:Z56)</f>
        <v>0</v>
      </c>
      <c r="AA57" s="49">
        <f t="shared" si="9"/>
        <v>0</v>
      </c>
    </row>
    <row r="58" spans="1:27" s="2" customFormat="1" ht="18.75" customHeight="1" thickTop="1" x14ac:dyDescent="0.2">
      <c r="A58" s="2">
        <v>306729</v>
      </c>
      <c r="B58" s="18" t="s">
        <v>33</v>
      </c>
      <c r="C58" s="7">
        <v>1</v>
      </c>
      <c r="D58" s="2" t="s">
        <v>37</v>
      </c>
      <c r="E58" s="2" t="s">
        <v>129</v>
      </c>
      <c r="F58" s="2">
        <v>48</v>
      </c>
      <c r="G58" s="2">
        <v>306729</v>
      </c>
      <c r="H58" s="2" t="s">
        <v>255</v>
      </c>
      <c r="I58" s="2" t="s">
        <v>256</v>
      </c>
      <c r="J58" s="2" t="s">
        <v>257</v>
      </c>
      <c r="K58" s="14" t="s">
        <v>258</v>
      </c>
      <c r="L58" s="7" t="s">
        <v>259</v>
      </c>
      <c r="M58" s="11">
        <v>45383</v>
      </c>
      <c r="N58" s="11">
        <v>46112</v>
      </c>
      <c r="O58" s="8">
        <v>0.85</v>
      </c>
      <c r="P58" s="14" t="s">
        <v>260</v>
      </c>
      <c r="Q58" s="2" t="s">
        <v>261</v>
      </c>
      <c r="R58" s="7">
        <v>139</v>
      </c>
      <c r="S58" s="16">
        <v>4191413.4865000001</v>
      </c>
      <c r="T58" s="16">
        <v>739661.20349999995</v>
      </c>
      <c r="U58" s="16">
        <v>0</v>
      </c>
      <c r="V58" s="16">
        <v>0</v>
      </c>
      <c r="W58" s="16">
        <v>4931074.6900000004</v>
      </c>
      <c r="X58" s="9" t="s">
        <v>85</v>
      </c>
      <c r="Z58" s="16">
        <v>493107.47000000003</v>
      </c>
      <c r="AA58" s="26">
        <v>0</v>
      </c>
    </row>
    <row r="59" spans="1:27" s="2" customFormat="1" ht="18.75" customHeight="1" thickBot="1" x14ac:dyDescent="0.25">
      <c r="B59" s="18" t="s">
        <v>33</v>
      </c>
      <c r="C59" s="7">
        <v>2</v>
      </c>
      <c r="D59" s="2" t="s">
        <v>37</v>
      </c>
      <c r="E59" s="2" t="s">
        <v>129</v>
      </c>
      <c r="F59" s="2">
        <v>48</v>
      </c>
      <c r="G59" s="2">
        <v>308649</v>
      </c>
      <c r="H59" s="2" t="s">
        <v>310</v>
      </c>
      <c r="I59" s="2">
        <v>36056630</v>
      </c>
      <c r="J59" s="2" t="s">
        <v>311</v>
      </c>
      <c r="K59" s="14" t="s">
        <v>312</v>
      </c>
      <c r="L59" s="7" t="s">
        <v>313</v>
      </c>
      <c r="M59" s="11">
        <v>45413</v>
      </c>
      <c r="N59" s="11">
        <v>45961</v>
      </c>
      <c r="O59" s="8">
        <v>0.85</v>
      </c>
      <c r="P59" s="14" t="s">
        <v>231</v>
      </c>
      <c r="Q59" s="2" t="s">
        <v>232</v>
      </c>
      <c r="R59" s="7">
        <v>139</v>
      </c>
      <c r="S59" s="16">
        <v>4077237.0665000002</v>
      </c>
      <c r="T59" s="16">
        <v>719512.42350000003</v>
      </c>
      <c r="U59" s="16">
        <v>151848.89000000001</v>
      </c>
      <c r="V59" s="16">
        <v>0</v>
      </c>
      <c r="W59" s="16">
        <v>4948598.38</v>
      </c>
      <c r="X59" s="9" t="s">
        <v>262</v>
      </c>
      <c r="Z59" s="16">
        <v>0</v>
      </c>
      <c r="AA59" s="26">
        <v>0</v>
      </c>
    </row>
    <row r="60" spans="1:27" s="6" customFormat="1" ht="40.5" customHeight="1" thickTop="1" thickBot="1" x14ac:dyDescent="0.3">
      <c r="A60" s="5"/>
      <c r="B60" s="42" t="s">
        <v>90</v>
      </c>
      <c r="C60" s="43">
        <f>COUNT(C58:C59)</f>
        <v>2</v>
      </c>
      <c r="D60" s="41"/>
      <c r="E60" s="41"/>
      <c r="F60" s="43"/>
      <c r="G60" s="41"/>
      <c r="H60" s="41"/>
      <c r="I60" s="41"/>
      <c r="J60" s="41"/>
      <c r="K60" s="44"/>
      <c r="L60" s="43"/>
      <c r="M60" s="45"/>
      <c r="N60" s="45"/>
      <c r="O60" s="46"/>
      <c r="P60" s="44"/>
      <c r="Q60" s="41"/>
      <c r="R60" s="43"/>
      <c r="S60" s="47">
        <f>SUM(S58:S59)</f>
        <v>8268650.5530000003</v>
      </c>
      <c r="T60" s="47">
        <f t="shared" ref="T60:W60" si="10">SUM(T58:T59)</f>
        <v>1459173.6269999999</v>
      </c>
      <c r="U60" s="47">
        <f t="shared" si="10"/>
        <v>151848.89000000001</v>
      </c>
      <c r="V60" s="47">
        <f t="shared" si="10"/>
        <v>0</v>
      </c>
      <c r="W60" s="47">
        <f t="shared" si="10"/>
        <v>9879673.0700000003</v>
      </c>
      <c r="X60" s="48"/>
      <c r="Y60" s="41"/>
      <c r="Z60" s="47">
        <f t="shared" ref="Z60:AA60" si="11">SUM(Z58:Z59)</f>
        <v>493107.47000000003</v>
      </c>
      <c r="AA60" s="49">
        <f t="shared" si="11"/>
        <v>0</v>
      </c>
    </row>
    <row r="61" spans="1:27" s="2" customFormat="1" ht="18.75" customHeight="1" thickTop="1" x14ac:dyDescent="0.2">
      <c r="A61" s="2">
        <v>308603</v>
      </c>
      <c r="B61" s="18" t="s">
        <v>31</v>
      </c>
      <c r="C61" s="7">
        <v>1</v>
      </c>
      <c r="D61" s="2" t="s">
        <v>37</v>
      </c>
      <c r="E61" s="2" t="s">
        <v>236</v>
      </c>
      <c r="F61" s="2">
        <v>48</v>
      </c>
      <c r="G61" s="2">
        <v>308603</v>
      </c>
      <c r="H61" s="2" t="s">
        <v>237</v>
      </c>
      <c r="I61" s="2">
        <v>14472577</v>
      </c>
      <c r="J61" s="2" t="s">
        <v>238</v>
      </c>
      <c r="K61" s="14" t="s">
        <v>239</v>
      </c>
      <c r="L61" s="7" t="s">
        <v>240</v>
      </c>
      <c r="M61" s="11">
        <v>45383</v>
      </c>
      <c r="N61" s="11">
        <v>46112</v>
      </c>
      <c r="O61" s="8">
        <v>0.85</v>
      </c>
      <c r="P61" s="14" t="s">
        <v>241</v>
      </c>
      <c r="Q61" s="2" t="s">
        <v>242</v>
      </c>
      <c r="R61" s="7">
        <v>139</v>
      </c>
      <c r="S61" s="16">
        <v>4218581.22</v>
      </c>
      <c r="T61" s="16">
        <v>744455.51</v>
      </c>
      <c r="U61" s="16">
        <v>0</v>
      </c>
      <c r="V61" s="16">
        <v>0</v>
      </c>
      <c r="W61" s="16">
        <v>4963036.7300000004</v>
      </c>
      <c r="X61" s="9" t="s">
        <v>85</v>
      </c>
      <c r="Z61" s="16">
        <v>496302</v>
      </c>
      <c r="AA61" s="26">
        <v>0</v>
      </c>
    </row>
    <row r="62" spans="1:27" s="2" customFormat="1" ht="18.75" customHeight="1" thickBot="1" x14ac:dyDescent="0.25">
      <c r="A62" s="2">
        <v>308601</v>
      </c>
      <c r="B62" s="18" t="s">
        <v>243</v>
      </c>
      <c r="C62" s="7">
        <v>2</v>
      </c>
      <c r="D62" s="2" t="s">
        <v>37</v>
      </c>
      <c r="E62" s="2" t="s">
        <v>236</v>
      </c>
      <c r="F62" s="2">
        <v>48</v>
      </c>
      <c r="G62" s="2">
        <v>308601</v>
      </c>
      <c r="H62" s="2" t="s">
        <v>244</v>
      </c>
      <c r="I62" s="2">
        <v>30013444</v>
      </c>
      <c r="J62" s="2" t="s">
        <v>245</v>
      </c>
      <c r="K62" s="14" t="s">
        <v>246</v>
      </c>
      <c r="L62" s="7" t="s">
        <v>240</v>
      </c>
      <c r="M62" s="11">
        <v>45383</v>
      </c>
      <c r="N62" s="11">
        <v>46112</v>
      </c>
      <c r="O62" s="8">
        <v>0.85</v>
      </c>
      <c r="P62" s="14" t="s">
        <v>241</v>
      </c>
      <c r="Q62" s="2" t="s">
        <v>242</v>
      </c>
      <c r="R62" s="7">
        <v>139</v>
      </c>
      <c r="S62" s="16">
        <v>4124355.96</v>
      </c>
      <c r="T62" s="16">
        <v>727827.52</v>
      </c>
      <c r="U62" s="16">
        <v>105992.53</v>
      </c>
      <c r="V62" s="16">
        <v>0</v>
      </c>
      <c r="W62" s="16">
        <v>4958176.01</v>
      </c>
      <c r="X62" s="9" t="s">
        <v>85</v>
      </c>
      <c r="Z62" s="16">
        <v>495817.58999999997</v>
      </c>
      <c r="AA62" s="26">
        <v>0</v>
      </c>
    </row>
    <row r="63" spans="1:27" s="6" customFormat="1" ht="40.5" customHeight="1" thickTop="1" thickBot="1" x14ac:dyDescent="0.3">
      <c r="A63" s="5"/>
      <c r="B63" s="42" t="s">
        <v>19</v>
      </c>
      <c r="C63" s="43">
        <f>COUNT(C61:C62)</f>
        <v>2</v>
      </c>
      <c r="D63" s="41"/>
      <c r="E63" s="41"/>
      <c r="F63" s="43"/>
      <c r="G63" s="41"/>
      <c r="H63" s="41"/>
      <c r="I63" s="41"/>
      <c r="J63" s="41"/>
      <c r="K63" s="44"/>
      <c r="L63" s="43"/>
      <c r="M63" s="45"/>
      <c r="N63" s="45"/>
      <c r="O63" s="46"/>
      <c r="P63" s="44"/>
      <c r="Q63" s="41"/>
      <c r="R63" s="43"/>
      <c r="S63" s="47">
        <f>SUM(S61:S62)</f>
        <v>8342937.1799999997</v>
      </c>
      <c r="T63" s="47">
        <f t="shared" ref="T63:W63" si="12">SUM(T61:T62)</f>
        <v>1472283.03</v>
      </c>
      <c r="U63" s="47">
        <f t="shared" si="12"/>
        <v>105992.53</v>
      </c>
      <c r="V63" s="47">
        <f t="shared" si="12"/>
        <v>0</v>
      </c>
      <c r="W63" s="47">
        <f t="shared" si="12"/>
        <v>9921212.7400000002</v>
      </c>
      <c r="X63" s="48"/>
      <c r="Y63" s="41"/>
      <c r="Z63" s="47">
        <f t="shared" ref="Z63:AA63" si="13">SUM(Z61:Z62)</f>
        <v>992119.59</v>
      </c>
      <c r="AA63" s="49">
        <f t="shared" si="13"/>
        <v>0</v>
      </c>
    </row>
    <row r="64" spans="1:27" s="2" customFormat="1" ht="18.75" customHeight="1" thickTop="1" x14ac:dyDescent="0.2">
      <c r="B64" s="18" t="s">
        <v>32</v>
      </c>
      <c r="C64" s="7">
        <v>1</v>
      </c>
      <c r="D64" s="2" t="s">
        <v>37</v>
      </c>
      <c r="E64" s="2" t="s">
        <v>236</v>
      </c>
      <c r="F64" s="2">
        <v>48</v>
      </c>
      <c r="G64" s="2">
        <v>308520</v>
      </c>
      <c r="H64" s="2" t="s">
        <v>286</v>
      </c>
      <c r="I64" s="2">
        <v>36256655</v>
      </c>
      <c r="J64" s="2" t="s">
        <v>287</v>
      </c>
      <c r="K64" s="14" t="s">
        <v>288</v>
      </c>
      <c r="L64" s="7" t="s">
        <v>289</v>
      </c>
      <c r="M64" s="11">
        <v>45413</v>
      </c>
      <c r="N64" s="11">
        <v>46142</v>
      </c>
      <c r="O64" s="8">
        <f>S64*100/W64</f>
        <v>85.0000000917546</v>
      </c>
      <c r="P64" s="14" t="s">
        <v>102</v>
      </c>
      <c r="Q64" s="2" t="s">
        <v>290</v>
      </c>
      <c r="R64" s="7" t="s">
        <v>291</v>
      </c>
      <c r="S64" s="16">
        <v>4168727.96</v>
      </c>
      <c r="T64" s="16">
        <v>735657.87</v>
      </c>
      <c r="U64" s="16">
        <v>0</v>
      </c>
      <c r="V64" s="16">
        <v>0</v>
      </c>
      <c r="W64" s="16">
        <v>4904385.83</v>
      </c>
      <c r="X64" s="9" t="s">
        <v>85</v>
      </c>
      <c r="Z64" s="16">
        <v>0</v>
      </c>
      <c r="AA64" s="26">
        <v>0</v>
      </c>
    </row>
    <row r="65" spans="1:27" s="2" customFormat="1" ht="18.75" customHeight="1" thickBot="1" x14ac:dyDescent="0.25">
      <c r="B65" s="18" t="s">
        <v>32</v>
      </c>
      <c r="C65" s="7">
        <v>2</v>
      </c>
      <c r="D65" s="2" t="s">
        <v>37</v>
      </c>
      <c r="E65" s="2" t="s">
        <v>236</v>
      </c>
      <c r="F65" s="2">
        <v>48</v>
      </c>
      <c r="G65" s="2">
        <v>310403</v>
      </c>
      <c r="H65" s="2" t="s">
        <v>292</v>
      </c>
      <c r="I65" s="2">
        <v>33867743</v>
      </c>
      <c r="J65" s="2" t="s">
        <v>293</v>
      </c>
      <c r="K65" s="14" t="s">
        <v>294</v>
      </c>
      <c r="L65" s="7" t="s">
        <v>289</v>
      </c>
      <c r="M65" s="11">
        <v>45413</v>
      </c>
      <c r="N65" s="11">
        <v>46142</v>
      </c>
      <c r="O65" s="8">
        <f>S65*100/W65</f>
        <v>85.000000091212073</v>
      </c>
      <c r="P65" s="14" t="s">
        <v>102</v>
      </c>
      <c r="Q65" s="2" t="s">
        <v>290</v>
      </c>
      <c r="R65" s="7" t="s">
        <v>291</v>
      </c>
      <c r="S65" s="16">
        <v>4193523.82</v>
      </c>
      <c r="T65" s="16">
        <v>740033.61</v>
      </c>
      <c r="U65" s="16">
        <v>0</v>
      </c>
      <c r="V65" s="16">
        <v>0</v>
      </c>
      <c r="W65" s="16">
        <v>4933557.43</v>
      </c>
      <c r="X65" s="9" t="s">
        <v>85</v>
      </c>
      <c r="Z65" s="16">
        <v>0</v>
      </c>
      <c r="AA65" s="26">
        <v>0</v>
      </c>
    </row>
    <row r="66" spans="1:27" s="6" customFormat="1" ht="40.5" customHeight="1" thickTop="1" thickBot="1" x14ac:dyDescent="0.3">
      <c r="A66" s="5"/>
      <c r="B66" s="42" t="s">
        <v>25</v>
      </c>
      <c r="C66" s="43">
        <f>COUNT(C64:C65)</f>
        <v>2</v>
      </c>
      <c r="D66" s="41"/>
      <c r="E66" s="41"/>
      <c r="F66" s="43"/>
      <c r="G66" s="41"/>
      <c r="H66" s="41"/>
      <c r="I66" s="41"/>
      <c r="J66" s="41"/>
      <c r="K66" s="44"/>
      <c r="L66" s="43"/>
      <c r="M66" s="45"/>
      <c r="N66" s="45"/>
      <c r="O66" s="46"/>
      <c r="P66" s="44"/>
      <c r="Q66" s="41"/>
      <c r="R66" s="43"/>
      <c r="S66" s="47">
        <f>SUM(S64:S65)</f>
        <v>8362251.7799999993</v>
      </c>
      <c r="T66" s="47">
        <f t="shared" ref="T66:W66" si="14">SUM(T64:T65)</f>
        <v>1475691.48</v>
      </c>
      <c r="U66" s="47">
        <f t="shared" si="14"/>
        <v>0</v>
      </c>
      <c r="V66" s="47">
        <f t="shared" si="14"/>
        <v>0</v>
      </c>
      <c r="W66" s="47">
        <f t="shared" si="14"/>
        <v>9837943.2599999998</v>
      </c>
      <c r="X66" s="48"/>
      <c r="Y66" s="41"/>
      <c r="Z66" s="47">
        <f t="shared" ref="Z66:AA66" si="15">SUM(Z64:Z65)</f>
        <v>0</v>
      </c>
      <c r="AA66" s="49">
        <f t="shared" si="15"/>
        <v>0</v>
      </c>
    </row>
    <row r="67" spans="1:27" s="2" customFormat="1" ht="18.75" customHeight="1" thickTop="1" x14ac:dyDescent="0.25">
      <c r="A67" s="2">
        <v>305316</v>
      </c>
      <c r="B67" s="17" t="s">
        <v>36</v>
      </c>
      <c r="C67" s="7">
        <v>1</v>
      </c>
      <c r="D67" s="2" t="s">
        <v>38</v>
      </c>
      <c r="E67" s="2" t="s">
        <v>130</v>
      </c>
      <c r="F67" s="7">
        <v>111</v>
      </c>
      <c r="G67" s="2">
        <v>305316</v>
      </c>
      <c r="H67" s="2" t="s">
        <v>45</v>
      </c>
      <c r="I67" s="2">
        <v>38918422</v>
      </c>
      <c r="J67" s="2" t="s">
        <v>72</v>
      </c>
      <c r="K67" s="14" t="s">
        <v>82</v>
      </c>
      <c r="L67" s="14" t="s">
        <v>131</v>
      </c>
      <c r="M67" s="11">
        <v>45200</v>
      </c>
      <c r="N67" s="11">
        <v>47483</v>
      </c>
      <c r="O67" s="8">
        <f t="shared" ref="O67:O99" si="16">S67/(S67+T67+U67)</f>
        <v>0.25</v>
      </c>
      <c r="P67" s="14" t="s">
        <v>101</v>
      </c>
      <c r="Q67" s="2" t="s">
        <v>91</v>
      </c>
      <c r="R67" s="7">
        <v>180</v>
      </c>
      <c r="S67" s="16">
        <v>9484635.75</v>
      </c>
      <c r="T67" s="16">
        <v>0</v>
      </c>
      <c r="U67" s="16">
        <v>28453907.25</v>
      </c>
      <c r="V67" s="16">
        <v>0</v>
      </c>
      <c r="W67" s="16">
        <v>37938543</v>
      </c>
      <c r="X67" s="9" t="s">
        <v>85</v>
      </c>
      <c r="Z67" s="16">
        <v>0</v>
      </c>
      <c r="AA67" s="26">
        <v>0</v>
      </c>
    </row>
    <row r="68" spans="1:27" s="2" customFormat="1" ht="18.75" customHeight="1" x14ac:dyDescent="0.25">
      <c r="A68" s="2">
        <v>312814</v>
      </c>
      <c r="B68" s="17" t="s">
        <v>36</v>
      </c>
      <c r="C68" s="7">
        <v>2</v>
      </c>
      <c r="D68" s="2" t="s">
        <v>38</v>
      </c>
      <c r="E68" s="2" t="s">
        <v>130</v>
      </c>
      <c r="F68" s="7">
        <v>111</v>
      </c>
      <c r="G68" s="2">
        <v>312814</v>
      </c>
      <c r="H68" s="2" t="s">
        <v>46</v>
      </c>
      <c r="I68" s="2">
        <v>20779330</v>
      </c>
      <c r="J68" s="2" t="s">
        <v>73</v>
      </c>
      <c r="K68" s="14" t="s">
        <v>82</v>
      </c>
      <c r="L68" s="14" t="s">
        <v>132</v>
      </c>
      <c r="M68" s="11">
        <v>45292</v>
      </c>
      <c r="N68" s="11">
        <v>47483</v>
      </c>
      <c r="O68" s="8">
        <f t="shared" si="16"/>
        <v>0.25000000000000006</v>
      </c>
      <c r="P68" s="14" t="s">
        <v>102</v>
      </c>
      <c r="Q68" s="2" t="s">
        <v>92</v>
      </c>
      <c r="R68" s="7">
        <v>182</v>
      </c>
      <c r="S68" s="16">
        <v>891665.10750000004</v>
      </c>
      <c r="T68" s="16">
        <v>0</v>
      </c>
      <c r="U68" s="16">
        <v>2674995.3224999998</v>
      </c>
      <c r="V68" s="16">
        <v>0</v>
      </c>
      <c r="W68" s="16">
        <v>3566660.43</v>
      </c>
      <c r="X68" s="9" t="s">
        <v>85</v>
      </c>
      <c r="Z68" s="16">
        <v>0</v>
      </c>
      <c r="AA68" s="26">
        <v>0</v>
      </c>
    </row>
    <row r="69" spans="1:27" s="2" customFormat="1" ht="18.75" customHeight="1" x14ac:dyDescent="0.25">
      <c r="A69" s="2">
        <v>308881</v>
      </c>
      <c r="B69" s="17" t="s">
        <v>36</v>
      </c>
      <c r="C69" s="7">
        <v>3</v>
      </c>
      <c r="D69" s="2" t="s">
        <v>38</v>
      </c>
      <c r="E69" s="2" t="s">
        <v>130</v>
      </c>
      <c r="F69" s="7">
        <v>111</v>
      </c>
      <c r="G69" s="2">
        <v>308881</v>
      </c>
      <c r="H69" s="2" t="s">
        <v>47</v>
      </c>
      <c r="I69" s="2">
        <v>20747400</v>
      </c>
      <c r="J69" s="2" t="s">
        <v>74</v>
      </c>
      <c r="K69" s="14" t="s">
        <v>82</v>
      </c>
      <c r="L69" s="14" t="s">
        <v>133</v>
      </c>
      <c r="M69" s="11">
        <v>45231</v>
      </c>
      <c r="N69" s="11">
        <v>47483</v>
      </c>
      <c r="O69" s="8">
        <f t="shared" si="16"/>
        <v>0.25</v>
      </c>
      <c r="P69" s="14" t="s">
        <v>103</v>
      </c>
      <c r="Q69" s="2" t="s">
        <v>93</v>
      </c>
      <c r="R69" s="7">
        <v>180</v>
      </c>
      <c r="S69" s="16">
        <v>1844132.6475</v>
      </c>
      <c r="T69" s="16">
        <v>0</v>
      </c>
      <c r="U69" s="16">
        <v>5532397.9424999999</v>
      </c>
      <c r="V69" s="16">
        <v>0</v>
      </c>
      <c r="W69" s="16">
        <v>7376530.5899999999</v>
      </c>
      <c r="X69" s="9" t="s">
        <v>85</v>
      </c>
      <c r="Z69" s="16">
        <v>0</v>
      </c>
      <c r="AA69" s="26">
        <v>0</v>
      </c>
    </row>
    <row r="70" spans="1:27" s="2" customFormat="1" ht="18.75" customHeight="1" x14ac:dyDescent="0.25">
      <c r="A70" s="2">
        <v>310377</v>
      </c>
      <c r="B70" s="17" t="s">
        <v>36</v>
      </c>
      <c r="C70" s="7">
        <v>4</v>
      </c>
      <c r="D70" s="2" t="s">
        <v>38</v>
      </c>
      <c r="E70" s="2" t="s">
        <v>130</v>
      </c>
      <c r="F70" s="7">
        <v>111</v>
      </c>
      <c r="G70" s="2">
        <v>310377</v>
      </c>
      <c r="H70" s="2" t="s">
        <v>48</v>
      </c>
      <c r="I70" s="2">
        <v>20771840</v>
      </c>
      <c r="J70" s="2" t="s">
        <v>75</v>
      </c>
      <c r="K70" s="14" t="s">
        <v>82</v>
      </c>
      <c r="L70" s="14" t="s">
        <v>134</v>
      </c>
      <c r="M70" s="11">
        <v>45231</v>
      </c>
      <c r="N70" s="11">
        <v>47483</v>
      </c>
      <c r="O70" s="8">
        <f t="shared" si="16"/>
        <v>0.25</v>
      </c>
      <c r="P70" s="14" t="s">
        <v>104</v>
      </c>
      <c r="Q70" s="2" t="s">
        <v>94</v>
      </c>
      <c r="R70" s="7">
        <v>180</v>
      </c>
      <c r="S70" s="16">
        <v>373576.80499999999</v>
      </c>
      <c r="T70" s="16">
        <v>0</v>
      </c>
      <c r="U70" s="16">
        <v>1120730.415</v>
      </c>
      <c r="V70" s="16">
        <v>0</v>
      </c>
      <c r="W70" s="16">
        <v>1494307.22</v>
      </c>
      <c r="X70" s="9" t="s">
        <v>85</v>
      </c>
      <c r="Z70" s="16">
        <v>0</v>
      </c>
      <c r="AA70" s="26">
        <v>0</v>
      </c>
    </row>
    <row r="71" spans="1:27" s="2" customFormat="1" ht="18.75" customHeight="1" x14ac:dyDescent="0.25">
      <c r="A71" s="2">
        <v>308941</v>
      </c>
      <c r="B71" s="17" t="s">
        <v>36</v>
      </c>
      <c r="C71" s="7">
        <v>5</v>
      </c>
      <c r="D71" s="2" t="s">
        <v>38</v>
      </c>
      <c r="E71" s="2" t="s">
        <v>130</v>
      </c>
      <c r="F71" s="7">
        <v>111</v>
      </c>
      <c r="G71" s="2">
        <v>308941</v>
      </c>
      <c r="H71" s="2" t="s">
        <v>49</v>
      </c>
      <c r="I71" s="2">
        <v>20737431</v>
      </c>
      <c r="J71" s="2" t="s">
        <v>76</v>
      </c>
      <c r="K71" s="14" t="s">
        <v>82</v>
      </c>
      <c r="L71" s="14" t="s">
        <v>135</v>
      </c>
      <c r="M71" s="11">
        <v>45231</v>
      </c>
      <c r="N71" s="11">
        <v>47483</v>
      </c>
      <c r="O71" s="8">
        <f t="shared" si="16"/>
        <v>0.25</v>
      </c>
      <c r="P71" s="14" t="s">
        <v>105</v>
      </c>
      <c r="Q71" s="2" t="s">
        <v>95</v>
      </c>
      <c r="R71" s="7">
        <v>180</v>
      </c>
      <c r="S71" s="16">
        <v>1357880.7775000001</v>
      </c>
      <c r="T71" s="16">
        <v>0</v>
      </c>
      <c r="U71" s="16">
        <v>4073642.3325</v>
      </c>
      <c r="V71" s="16">
        <v>0</v>
      </c>
      <c r="W71" s="16">
        <v>5431523.1100000003</v>
      </c>
      <c r="X71" s="9" t="s">
        <v>85</v>
      </c>
      <c r="Z71" s="16">
        <v>0</v>
      </c>
      <c r="AA71" s="26">
        <v>0</v>
      </c>
    </row>
    <row r="72" spans="1:27" s="2" customFormat="1" ht="18.75" customHeight="1" x14ac:dyDescent="0.25">
      <c r="A72" s="2">
        <v>305730</v>
      </c>
      <c r="B72" s="17" t="s">
        <v>36</v>
      </c>
      <c r="C72" s="7">
        <v>6</v>
      </c>
      <c r="D72" s="2" t="s">
        <v>38</v>
      </c>
      <c r="E72" s="2" t="s">
        <v>130</v>
      </c>
      <c r="F72" s="7">
        <v>111</v>
      </c>
      <c r="G72" s="2">
        <v>305730</v>
      </c>
      <c r="H72" s="2" t="s">
        <v>50</v>
      </c>
      <c r="I72" s="2">
        <v>20806019</v>
      </c>
      <c r="J72" s="2" t="s">
        <v>77</v>
      </c>
      <c r="K72" s="14" t="s">
        <v>82</v>
      </c>
      <c r="L72" s="14" t="s">
        <v>136</v>
      </c>
      <c r="M72" s="11">
        <v>45200</v>
      </c>
      <c r="N72" s="11">
        <v>47483</v>
      </c>
      <c r="O72" s="8">
        <f t="shared" si="16"/>
        <v>0.25</v>
      </c>
      <c r="P72" s="14" t="s">
        <v>101</v>
      </c>
      <c r="Q72" s="2" t="s">
        <v>91</v>
      </c>
      <c r="R72" s="7">
        <v>180</v>
      </c>
      <c r="S72" s="16">
        <v>14402673.25</v>
      </c>
      <c r="T72" s="16">
        <v>0</v>
      </c>
      <c r="U72" s="16">
        <v>43208019.75</v>
      </c>
      <c r="V72" s="16">
        <v>2182428</v>
      </c>
      <c r="W72" s="16">
        <v>59793121</v>
      </c>
      <c r="X72" s="9" t="s">
        <v>85</v>
      </c>
      <c r="Z72" s="16">
        <v>0</v>
      </c>
      <c r="AA72" s="26">
        <v>0</v>
      </c>
    </row>
    <row r="73" spans="1:27" s="2" customFormat="1" ht="18.75" customHeight="1" x14ac:dyDescent="0.25">
      <c r="A73" s="2">
        <v>305549</v>
      </c>
      <c r="B73" s="17" t="s">
        <v>36</v>
      </c>
      <c r="C73" s="7">
        <v>7</v>
      </c>
      <c r="D73" s="2" t="s">
        <v>38</v>
      </c>
      <c r="E73" s="2" t="s">
        <v>130</v>
      </c>
      <c r="F73" s="7">
        <v>111</v>
      </c>
      <c r="G73" s="2">
        <v>305549</v>
      </c>
      <c r="H73" s="2" t="s">
        <v>51</v>
      </c>
      <c r="I73" s="2">
        <v>38918422</v>
      </c>
      <c r="J73" s="2" t="s">
        <v>72</v>
      </c>
      <c r="K73" s="14" t="s">
        <v>82</v>
      </c>
      <c r="L73" s="14" t="s">
        <v>137</v>
      </c>
      <c r="M73" s="11">
        <v>45170</v>
      </c>
      <c r="N73" s="11">
        <v>47483</v>
      </c>
      <c r="O73" s="8">
        <f t="shared" si="16"/>
        <v>0.25</v>
      </c>
      <c r="P73" s="14" t="s">
        <v>101</v>
      </c>
      <c r="Q73" s="2" t="s">
        <v>91</v>
      </c>
      <c r="R73" s="7">
        <v>180</v>
      </c>
      <c r="S73" s="16">
        <v>3411578.5</v>
      </c>
      <c r="T73" s="16">
        <v>0</v>
      </c>
      <c r="U73" s="16">
        <v>10234735.5</v>
      </c>
      <c r="V73" s="16">
        <v>0</v>
      </c>
      <c r="W73" s="16">
        <v>13646314</v>
      </c>
      <c r="X73" s="9" t="s">
        <v>85</v>
      </c>
      <c r="Z73" s="16">
        <v>0</v>
      </c>
      <c r="AA73" s="26">
        <v>0</v>
      </c>
    </row>
    <row r="74" spans="1:27" s="2" customFormat="1" ht="18.75" customHeight="1" x14ac:dyDescent="0.25">
      <c r="A74" s="2">
        <v>310579</v>
      </c>
      <c r="B74" s="17" t="s">
        <v>36</v>
      </c>
      <c r="C74" s="7">
        <v>8</v>
      </c>
      <c r="D74" s="2" t="s">
        <v>38</v>
      </c>
      <c r="E74" s="2" t="s">
        <v>130</v>
      </c>
      <c r="F74" s="7">
        <v>111</v>
      </c>
      <c r="G74" s="2">
        <v>310579</v>
      </c>
      <c r="H74" s="2" t="s">
        <v>52</v>
      </c>
      <c r="I74" s="2">
        <v>20846102</v>
      </c>
      <c r="J74" s="2" t="s">
        <v>78</v>
      </c>
      <c r="K74" s="14" t="s">
        <v>82</v>
      </c>
      <c r="L74" s="14" t="s">
        <v>138</v>
      </c>
      <c r="M74" s="11">
        <v>45231</v>
      </c>
      <c r="N74" s="11">
        <v>47483</v>
      </c>
      <c r="O74" s="8">
        <f t="shared" si="16"/>
        <v>0.25</v>
      </c>
      <c r="P74" s="14" t="s">
        <v>106</v>
      </c>
      <c r="Q74" s="2" t="s">
        <v>96</v>
      </c>
      <c r="R74" s="7">
        <v>180</v>
      </c>
      <c r="S74" s="16">
        <v>1647150.4</v>
      </c>
      <c r="T74" s="16">
        <v>0</v>
      </c>
      <c r="U74" s="16">
        <v>4941451.2</v>
      </c>
      <c r="V74" s="16">
        <v>0</v>
      </c>
      <c r="W74" s="16">
        <v>6588601.5999999996</v>
      </c>
      <c r="X74" s="9" t="s">
        <v>85</v>
      </c>
      <c r="Z74" s="16">
        <v>0</v>
      </c>
      <c r="AA74" s="26">
        <v>0</v>
      </c>
    </row>
    <row r="75" spans="1:27" s="2" customFormat="1" ht="18.75" customHeight="1" x14ac:dyDescent="0.25">
      <c r="A75" s="2">
        <v>308404</v>
      </c>
      <c r="B75" s="17" t="s">
        <v>36</v>
      </c>
      <c r="C75" s="7">
        <v>9</v>
      </c>
      <c r="D75" s="2" t="s">
        <v>38</v>
      </c>
      <c r="E75" s="2" t="s">
        <v>130</v>
      </c>
      <c r="F75" s="7">
        <v>111</v>
      </c>
      <c r="G75" s="2">
        <v>308404</v>
      </c>
      <c r="H75" s="2" t="s">
        <v>53</v>
      </c>
      <c r="I75" s="2">
        <v>20779330</v>
      </c>
      <c r="J75" s="2" t="s">
        <v>73</v>
      </c>
      <c r="K75" s="14" t="s">
        <v>82</v>
      </c>
      <c r="L75" s="14" t="s">
        <v>139</v>
      </c>
      <c r="M75" s="11">
        <v>45200</v>
      </c>
      <c r="N75" s="11">
        <v>47483</v>
      </c>
      <c r="O75" s="8">
        <f t="shared" si="16"/>
        <v>0.25</v>
      </c>
      <c r="P75" s="14" t="s">
        <v>102</v>
      </c>
      <c r="Q75" s="2" t="s">
        <v>92</v>
      </c>
      <c r="R75" s="7">
        <v>182</v>
      </c>
      <c r="S75" s="16">
        <v>13216600.5</v>
      </c>
      <c r="T75" s="16">
        <v>0</v>
      </c>
      <c r="U75" s="16">
        <v>39649801.5</v>
      </c>
      <c r="V75" s="16">
        <v>5305823.6500000004</v>
      </c>
      <c r="W75" s="16">
        <v>58172225.649999999</v>
      </c>
      <c r="X75" s="9" t="s">
        <v>85</v>
      </c>
      <c r="Z75" s="16">
        <v>0</v>
      </c>
      <c r="AA75" s="26">
        <v>0</v>
      </c>
    </row>
    <row r="76" spans="1:27" s="2" customFormat="1" ht="18.75" customHeight="1" x14ac:dyDescent="0.25">
      <c r="A76" s="2">
        <v>311678</v>
      </c>
      <c r="B76" s="17" t="s">
        <v>36</v>
      </c>
      <c r="C76" s="7">
        <v>10</v>
      </c>
      <c r="D76" s="2" t="s">
        <v>38</v>
      </c>
      <c r="E76" s="2" t="s">
        <v>130</v>
      </c>
      <c r="F76" s="7">
        <v>111</v>
      </c>
      <c r="G76" s="2">
        <v>311678</v>
      </c>
      <c r="H76" s="2" t="s">
        <v>54</v>
      </c>
      <c r="I76" s="2">
        <v>20737431</v>
      </c>
      <c r="J76" s="2" t="s">
        <v>76</v>
      </c>
      <c r="K76" s="14" t="s">
        <v>82</v>
      </c>
      <c r="L76" s="14" t="s">
        <v>140</v>
      </c>
      <c r="M76" s="11">
        <v>45261</v>
      </c>
      <c r="N76" s="11">
        <v>45291</v>
      </c>
      <c r="O76" s="8">
        <f t="shared" si="16"/>
        <v>0.25</v>
      </c>
      <c r="P76" s="14" t="s">
        <v>107</v>
      </c>
      <c r="Q76" s="2" t="s">
        <v>95</v>
      </c>
      <c r="R76" s="7">
        <v>180</v>
      </c>
      <c r="S76" s="16">
        <v>38675</v>
      </c>
      <c r="T76" s="16">
        <v>0</v>
      </c>
      <c r="U76" s="16">
        <v>116025</v>
      </c>
      <c r="V76" s="16">
        <v>0</v>
      </c>
      <c r="W76" s="16">
        <v>154700</v>
      </c>
      <c r="X76" s="9" t="s">
        <v>85</v>
      </c>
      <c r="Z76" s="16">
        <v>0</v>
      </c>
      <c r="AA76" s="26">
        <v>0</v>
      </c>
    </row>
    <row r="77" spans="1:27" s="2" customFormat="1" ht="18.75" customHeight="1" x14ac:dyDescent="0.25">
      <c r="A77" s="2">
        <v>308325</v>
      </c>
      <c r="B77" s="17" t="s">
        <v>36</v>
      </c>
      <c r="C77" s="7">
        <v>11</v>
      </c>
      <c r="D77" s="2" t="s">
        <v>38</v>
      </c>
      <c r="E77" s="2" t="s">
        <v>130</v>
      </c>
      <c r="F77" s="7">
        <v>111</v>
      </c>
      <c r="G77" s="2">
        <v>308325</v>
      </c>
      <c r="H77" s="2" t="s">
        <v>55</v>
      </c>
      <c r="I77" s="2">
        <v>20846102</v>
      </c>
      <c r="J77" s="2" t="s">
        <v>78</v>
      </c>
      <c r="K77" s="14" t="s">
        <v>82</v>
      </c>
      <c r="L77" s="14" t="s">
        <v>141</v>
      </c>
      <c r="M77" s="11">
        <v>45200</v>
      </c>
      <c r="N77" s="11">
        <v>47483</v>
      </c>
      <c r="O77" s="8">
        <f t="shared" si="16"/>
        <v>0.25</v>
      </c>
      <c r="P77" s="14" t="s">
        <v>106</v>
      </c>
      <c r="Q77" s="2" t="s">
        <v>96</v>
      </c>
      <c r="R77" s="7">
        <v>180</v>
      </c>
      <c r="S77" s="16">
        <v>12826101.244999999</v>
      </c>
      <c r="T77" s="16">
        <v>0</v>
      </c>
      <c r="U77" s="16">
        <v>38478303.734999999</v>
      </c>
      <c r="V77" s="16">
        <v>3202312.25</v>
      </c>
      <c r="W77" s="16">
        <v>54506717.229999997</v>
      </c>
      <c r="X77" s="9" t="s">
        <v>85</v>
      </c>
      <c r="Z77" s="16">
        <v>0</v>
      </c>
      <c r="AA77" s="26">
        <v>0</v>
      </c>
    </row>
    <row r="78" spans="1:27" s="2" customFormat="1" ht="18.75" customHeight="1" x14ac:dyDescent="0.25">
      <c r="A78" s="2">
        <v>309183</v>
      </c>
      <c r="B78" s="17" t="s">
        <v>36</v>
      </c>
      <c r="C78" s="7">
        <v>12</v>
      </c>
      <c r="D78" s="2" t="s">
        <v>38</v>
      </c>
      <c r="E78" s="2" t="s">
        <v>130</v>
      </c>
      <c r="F78" s="7">
        <v>111</v>
      </c>
      <c r="G78" s="2">
        <v>309183</v>
      </c>
      <c r="H78" s="2" t="s">
        <v>56</v>
      </c>
      <c r="I78" s="2">
        <v>20765008</v>
      </c>
      <c r="J78" s="2" t="s">
        <v>79</v>
      </c>
      <c r="K78" s="14" t="s">
        <v>82</v>
      </c>
      <c r="L78" s="14" t="s">
        <v>142</v>
      </c>
      <c r="M78" s="11">
        <v>45231</v>
      </c>
      <c r="N78" s="11">
        <v>47483</v>
      </c>
      <c r="O78" s="8">
        <f t="shared" si="16"/>
        <v>0.25</v>
      </c>
      <c r="P78" s="14" t="s">
        <v>108</v>
      </c>
      <c r="Q78" s="2" t="s">
        <v>97</v>
      </c>
      <c r="R78" s="7">
        <v>180</v>
      </c>
      <c r="S78" s="16">
        <v>1516885.5625</v>
      </c>
      <c r="T78" s="16">
        <v>0</v>
      </c>
      <c r="U78" s="16">
        <v>4550656.6875</v>
      </c>
      <c r="V78" s="16">
        <v>0</v>
      </c>
      <c r="W78" s="16">
        <v>6067542.25</v>
      </c>
      <c r="X78" s="9" t="s">
        <v>85</v>
      </c>
      <c r="Z78" s="16">
        <v>0</v>
      </c>
      <c r="AA78" s="26">
        <v>0</v>
      </c>
    </row>
    <row r="79" spans="1:27" s="2" customFormat="1" ht="18.75" customHeight="1" x14ac:dyDescent="0.25">
      <c r="A79" s="2">
        <v>305343</v>
      </c>
      <c r="B79" s="17" t="s">
        <v>36</v>
      </c>
      <c r="C79" s="7">
        <v>13</v>
      </c>
      <c r="D79" s="2" t="s">
        <v>38</v>
      </c>
      <c r="E79" s="2" t="s">
        <v>130</v>
      </c>
      <c r="F79" s="7">
        <v>111</v>
      </c>
      <c r="G79" s="2">
        <v>305343</v>
      </c>
      <c r="H79" s="2" t="s">
        <v>57</v>
      </c>
      <c r="I79" s="2">
        <v>20747400</v>
      </c>
      <c r="J79" s="2" t="s">
        <v>74</v>
      </c>
      <c r="K79" s="14" t="s">
        <v>82</v>
      </c>
      <c r="L79" s="14" t="s">
        <v>143</v>
      </c>
      <c r="M79" s="11">
        <v>45200</v>
      </c>
      <c r="N79" s="11">
        <v>47483</v>
      </c>
      <c r="O79" s="8">
        <f t="shared" si="16"/>
        <v>0.25</v>
      </c>
      <c r="P79" s="14" t="s">
        <v>103</v>
      </c>
      <c r="Q79" s="2" t="s">
        <v>93</v>
      </c>
      <c r="R79" s="7">
        <v>180</v>
      </c>
      <c r="S79" s="16">
        <v>14785034</v>
      </c>
      <c r="T79" s="16">
        <v>0</v>
      </c>
      <c r="U79" s="16">
        <v>44355102</v>
      </c>
      <c r="V79" s="16">
        <v>3266127</v>
      </c>
      <c r="W79" s="16">
        <v>62406263</v>
      </c>
      <c r="X79" s="9" t="s">
        <v>85</v>
      </c>
      <c r="Z79" s="16">
        <v>0</v>
      </c>
      <c r="AA79" s="26">
        <v>0</v>
      </c>
    </row>
    <row r="80" spans="1:27" s="2" customFormat="1" ht="18.75" customHeight="1" x14ac:dyDescent="0.25">
      <c r="A80" s="2">
        <v>309397</v>
      </c>
      <c r="B80" s="17" t="s">
        <v>36</v>
      </c>
      <c r="C80" s="7">
        <v>14</v>
      </c>
      <c r="D80" s="2" t="s">
        <v>38</v>
      </c>
      <c r="E80" s="2" t="s">
        <v>130</v>
      </c>
      <c r="F80" s="7">
        <v>111</v>
      </c>
      <c r="G80" s="2">
        <v>309397</v>
      </c>
      <c r="H80" s="2" t="s">
        <v>58</v>
      </c>
      <c r="I80" s="2">
        <v>38918422</v>
      </c>
      <c r="J80" s="2" t="s">
        <v>72</v>
      </c>
      <c r="K80" s="14" t="s">
        <v>82</v>
      </c>
      <c r="L80" s="14" t="s">
        <v>144</v>
      </c>
      <c r="M80" s="11">
        <v>45292</v>
      </c>
      <c r="N80" s="11">
        <v>47483</v>
      </c>
      <c r="O80" s="8">
        <f t="shared" si="16"/>
        <v>0.25</v>
      </c>
      <c r="P80" s="14" t="s">
        <v>101</v>
      </c>
      <c r="Q80" s="2" t="s">
        <v>91</v>
      </c>
      <c r="R80" s="7">
        <v>180</v>
      </c>
      <c r="S80" s="16">
        <v>27610306.75</v>
      </c>
      <c r="T80" s="16">
        <v>0</v>
      </c>
      <c r="U80" s="16">
        <v>82830920.25</v>
      </c>
      <c r="V80" s="16">
        <v>0</v>
      </c>
      <c r="W80" s="16">
        <v>110441227</v>
      </c>
      <c r="X80" s="9" t="s">
        <v>85</v>
      </c>
      <c r="Z80" s="16">
        <v>0</v>
      </c>
      <c r="AA80" s="26">
        <v>0</v>
      </c>
    </row>
    <row r="81" spans="1:27" s="2" customFormat="1" ht="18.75" customHeight="1" x14ac:dyDescent="0.25">
      <c r="A81" s="2">
        <v>305183</v>
      </c>
      <c r="B81" s="17" t="s">
        <v>36</v>
      </c>
      <c r="C81" s="7">
        <v>15</v>
      </c>
      <c r="D81" s="2" t="s">
        <v>38</v>
      </c>
      <c r="E81" s="2" t="s">
        <v>130</v>
      </c>
      <c r="F81" s="7">
        <v>111</v>
      </c>
      <c r="G81" s="2">
        <v>305183</v>
      </c>
      <c r="H81" s="2" t="s">
        <v>59</v>
      </c>
      <c r="I81" s="2">
        <v>20737431</v>
      </c>
      <c r="J81" s="2" t="s">
        <v>76</v>
      </c>
      <c r="K81" s="14" t="s">
        <v>82</v>
      </c>
      <c r="L81" s="14" t="s">
        <v>145</v>
      </c>
      <c r="M81" s="11">
        <v>45200</v>
      </c>
      <c r="N81" s="11">
        <v>47483</v>
      </c>
      <c r="O81" s="8">
        <f t="shared" si="16"/>
        <v>0.25</v>
      </c>
      <c r="P81" s="14" t="s">
        <v>105</v>
      </c>
      <c r="Q81" s="2" t="s">
        <v>95</v>
      </c>
      <c r="R81" s="7">
        <v>180</v>
      </c>
      <c r="S81" s="16">
        <v>15934659.5</v>
      </c>
      <c r="T81" s="16">
        <v>0</v>
      </c>
      <c r="U81" s="16">
        <v>47803978.5</v>
      </c>
      <c r="V81" s="16">
        <v>10277447</v>
      </c>
      <c r="W81" s="16">
        <v>74016085</v>
      </c>
      <c r="X81" s="9" t="s">
        <v>85</v>
      </c>
      <c r="Z81" s="16">
        <v>0</v>
      </c>
      <c r="AA81" s="26">
        <v>0</v>
      </c>
    </row>
    <row r="82" spans="1:27" s="2" customFormat="1" ht="18.75" customHeight="1" x14ac:dyDescent="0.25">
      <c r="A82" s="2">
        <v>308867</v>
      </c>
      <c r="B82" s="17" t="s">
        <v>36</v>
      </c>
      <c r="C82" s="7">
        <v>16</v>
      </c>
      <c r="D82" s="2" t="s">
        <v>38</v>
      </c>
      <c r="E82" s="2" t="s">
        <v>130</v>
      </c>
      <c r="F82" s="7">
        <v>111</v>
      </c>
      <c r="G82" s="2">
        <v>308867</v>
      </c>
      <c r="H82" s="2" t="s">
        <v>60</v>
      </c>
      <c r="I82" s="2">
        <v>20765792</v>
      </c>
      <c r="J82" s="2" t="s">
        <v>80</v>
      </c>
      <c r="K82" s="14" t="s">
        <v>82</v>
      </c>
      <c r="L82" s="14" t="s">
        <v>146</v>
      </c>
      <c r="M82" s="11">
        <v>45231</v>
      </c>
      <c r="N82" s="11">
        <v>47483</v>
      </c>
      <c r="O82" s="8">
        <f t="shared" si="16"/>
        <v>0.25</v>
      </c>
      <c r="P82" s="14" t="s">
        <v>99</v>
      </c>
      <c r="Q82" s="2" t="s">
        <v>98</v>
      </c>
      <c r="R82" s="7">
        <v>180</v>
      </c>
      <c r="S82" s="16">
        <v>1869825.5</v>
      </c>
      <c r="T82" s="16">
        <v>0</v>
      </c>
      <c r="U82" s="16">
        <v>5609476.5</v>
      </c>
      <c r="V82" s="16">
        <v>0</v>
      </c>
      <c r="W82" s="16">
        <v>7479302</v>
      </c>
      <c r="X82" s="9" t="s">
        <v>85</v>
      </c>
      <c r="Z82" s="16">
        <v>0</v>
      </c>
      <c r="AA82" s="26">
        <v>0</v>
      </c>
    </row>
    <row r="83" spans="1:27" s="2" customFormat="1" ht="18.75" customHeight="1" x14ac:dyDescent="0.25">
      <c r="A83" s="2">
        <v>305754</v>
      </c>
      <c r="B83" s="17" t="s">
        <v>36</v>
      </c>
      <c r="C83" s="7">
        <v>17</v>
      </c>
      <c r="D83" s="2" t="s">
        <v>38</v>
      </c>
      <c r="E83" s="2" t="s">
        <v>130</v>
      </c>
      <c r="F83" s="7">
        <v>111</v>
      </c>
      <c r="G83" s="2">
        <v>305754</v>
      </c>
      <c r="H83" s="2" t="s">
        <v>61</v>
      </c>
      <c r="I83" s="2">
        <v>20765792</v>
      </c>
      <c r="J83" s="2" t="s">
        <v>80</v>
      </c>
      <c r="K83" s="14" t="s">
        <v>82</v>
      </c>
      <c r="L83" s="14" t="s">
        <v>147</v>
      </c>
      <c r="M83" s="11">
        <v>45200</v>
      </c>
      <c r="N83" s="11">
        <v>47483</v>
      </c>
      <c r="O83" s="8">
        <f t="shared" si="16"/>
        <v>0.25</v>
      </c>
      <c r="P83" s="14" t="s">
        <v>99</v>
      </c>
      <c r="Q83" s="2" t="s">
        <v>98</v>
      </c>
      <c r="R83" s="7">
        <v>180</v>
      </c>
      <c r="S83" s="16">
        <v>16119659.25</v>
      </c>
      <c r="T83" s="16">
        <v>0</v>
      </c>
      <c r="U83" s="16">
        <v>48358977.75</v>
      </c>
      <c r="V83" s="16">
        <v>7249846</v>
      </c>
      <c r="W83" s="16">
        <v>71728483</v>
      </c>
      <c r="X83" s="9" t="s">
        <v>85</v>
      </c>
      <c r="Z83" s="16">
        <v>0</v>
      </c>
      <c r="AA83" s="26">
        <v>0</v>
      </c>
    </row>
    <row r="84" spans="1:27" s="2" customFormat="1" ht="18.75" customHeight="1" x14ac:dyDescent="0.25">
      <c r="A84" s="2">
        <v>308925</v>
      </c>
      <c r="B84" s="17" t="s">
        <v>36</v>
      </c>
      <c r="C84" s="7">
        <v>18</v>
      </c>
      <c r="D84" s="2" t="s">
        <v>38</v>
      </c>
      <c r="E84" s="2" t="s">
        <v>130</v>
      </c>
      <c r="F84" s="7">
        <v>111</v>
      </c>
      <c r="G84" s="2">
        <v>308925</v>
      </c>
      <c r="H84" s="2" t="s">
        <v>62</v>
      </c>
      <c r="I84" s="2">
        <v>20779330</v>
      </c>
      <c r="J84" s="2" t="s">
        <v>73</v>
      </c>
      <c r="K84" s="14" t="s">
        <v>82</v>
      </c>
      <c r="L84" s="14" t="s">
        <v>148</v>
      </c>
      <c r="M84" s="11">
        <v>45231</v>
      </c>
      <c r="N84" s="11">
        <v>47483</v>
      </c>
      <c r="O84" s="8">
        <f t="shared" si="16"/>
        <v>0.25</v>
      </c>
      <c r="P84" s="14" t="s">
        <v>102</v>
      </c>
      <c r="Q84" s="2" t="s">
        <v>92</v>
      </c>
      <c r="R84" s="7">
        <v>182</v>
      </c>
      <c r="S84" s="16">
        <v>1823723.375</v>
      </c>
      <c r="T84" s="16">
        <v>0</v>
      </c>
      <c r="U84" s="16">
        <v>5471170.125</v>
      </c>
      <c r="V84" s="16">
        <v>0</v>
      </c>
      <c r="W84" s="16">
        <v>7294893.5</v>
      </c>
      <c r="X84" s="9" t="s">
        <v>85</v>
      </c>
      <c r="Z84" s="16">
        <v>0</v>
      </c>
      <c r="AA84" s="26">
        <v>0</v>
      </c>
    </row>
    <row r="85" spans="1:27" s="2" customFormat="1" ht="18.75" customHeight="1" x14ac:dyDescent="0.25">
      <c r="A85" s="2">
        <v>309026</v>
      </c>
      <c r="B85" s="17" t="s">
        <v>36</v>
      </c>
      <c r="C85" s="7">
        <v>19</v>
      </c>
      <c r="D85" s="2" t="s">
        <v>38</v>
      </c>
      <c r="E85" s="2" t="s">
        <v>130</v>
      </c>
      <c r="F85" s="7">
        <v>111</v>
      </c>
      <c r="G85" s="2">
        <v>309026</v>
      </c>
      <c r="H85" s="2" t="s">
        <v>63</v>
      </c>
      <c r="I85" s="2">
        <v>20806019</v>
      </c>
      <c r="J85" s="2" t="s">
        <v>77</v>
      </c>
      <c r="K85" s="14" t="s">
        <v>82</v>
      </c>
      <c r="L85" s="14" t="s">
        <v>149</v>
      </c>
      <c r="M85" s="11">
        <v>45231</v>
      </c>
      <c r="N85" s="11">
        <v>47483</v>
      </c>
      <c r="O85" s="8">
        <f t="shared" si="16"/>
        <v>0.25</v>
      </c>
      <c r="P85" s="14" t="s">
        <v>101</v>
      </c>
      <c r="Q85" s="2" t="s">
        <v>91</v>
      </c>
      <c r="R85" s="7">
        <v>182</v>
      </c>
      <c r="S85" s="16">
        <v>1783491.1325000001</v>
      </c>
      <c r="T85" s="16">
        <v>0</v>
      </c>
      <c r="U85" s="16">
        <v>5350473.3975</v>
      </c>
      <c r="V85" s="16">
        <v>0</v>
      </c>
      <c r="W85" s="16">
        <v>7133964.5300000003</v>
      </c>
      <c r="X85" s="9" t="s">
        <v>85</v>
      </c>
      <c r="Z85" s="16">
        <v>0</v>
      </c>
      <c r="AA85" s="26">
        <v>0</v>
      </c>
    </row>
    <row r="86" spans="1:27" s="2" customFormat="1" ht="18.75" customHeight="1" x14ac:dyDescent="0.25">
      <c r="A86" s="2">
        <v>305538</v>
      </c>
      <c r="B86" s="17" t="s">
        <v>36</v>
      </c>
      <c r="C86" s="7">
        <v>20</v>
      </c>
      <c r="D86" s="2" t="s">
        <v>38</v>
      </c>
      <c r="E86" s="2" t="s">
        <v>130</v>
      </c>
      <c r="F86" s="7">
        <v>111</v>
      </c>
      <c r="G86" s="2">
        <v>305538</v>
      </c>
      <c r="H86" s="2" t="s">
        <v>64</v>
      </c>
      <c r="I86" s="2">
        <v>20765008</v>
      </c>
      <c r="J86" s="2" t="s">
        <v>79</v>
      </c>
      <c r="K86" s="14" t="s">
        <v>82</v>
      </c>
      <c r="L86" s="14" t="s">
        <v>150</v>
      </c>
      <c r="M86" s="11">
        <v>45200</v>
      </c>
      <c r="N86" s="11">
        <v>47483</v>
      </c>
      <c r="O86" s="8">
        <f t="shared" si="16"/>
        <v>0.25</v>
      </c>
      <c r="P86" s="14" t="s">
        <v>108</v>
      </c>
      <c r="Q86" s="2" t="s">
        <v>97</v>
      </c>
      <c r="R86" s="7">
        <v>180</v>
      </c>
      <c r="S86" s="16">
        <v>16503879.25</v>
      </c>
      <c r="T86" s="16">
        <v>0</v>
      </c>
      <c r="U86" s="16">
        <v>49511637.75</v>
      </c>
      <c r="V86" s="16">
        <v>3942647</v>
      </c>
      <c r="W86" s="16">
        <v>69958164</v>
      </c>
      <c r="X86" s="9" t="s">
        <v>85</v>
      </c>
      <c r="Z86" s="16">
        <v>0</v>
      </c>
      <c r="AA86" s="26">
        <v>0</v>
      </c>
    </row>
    <row r="87" spans="1:27" s="2" customFormat="1" ht="18.75" customHeight="1" x14ac:dyDescent="0.25">
      <c r="A87" s="2">
        <v>306347</v>
      </c>
      <c r="B87" s="17" t="s">
        <v>36</v>
      </c>
      <c r="C87" s="7">
        <v>21</v>
      </c>
      <c r="D87" s="2" t="s">
        <v>38</v>
      </c>
      <c r="E87" s="2" t="s">
        <v>130</v>
      </c>
      <c r="F87" s="7">
        <v>111</v>
      </c>
      <c r="G87" s="2">
        <v>306347</v>
      </c>
      <c r="H87" s="2" t="s">
        <v>65</v>
      </c>
      <c r="I87" s="2">
        <v>20771840</v>
      </c>
      <c r="J87" s="2" t="s">
        <v>75</v>
      </c>
      <c r="K87" s="14" t="s">
        <v>82</v>
      </c>
      <c r="L87" s="14" t="s">
        <v>151</v>
      </c>
      <c r="M87" s="11">
        <v>45200</v>
      </c>
      <c r="N87" s="11">
        <v>47483</v>
      </c>
      <c r="O87" s="8">
        <f t="shared" si="16"/>
        <v>0.25</v>
      </c>
      <c r="P87" s="14" t="s">
        <v>104</v>
      </c>
      <c r="Q87" s="2" t="s">
        <v>94</v>
      </c>
      <c r="R87" s="7">
        <v>180</v>
      </c>
      <c r="S87" s="16">
        <v>15024141</v>
      </c>
      <c r="T87" s="16">
        <v>0</v>
      </c>
      <c r="U87" s="16">
        <v>45072423</v>
      </c>
      <c r="V87" s="16">
        <v>3644514</v>
      </c>
      <c r="W87" s="16">
        <v>63741078</v>
      </c>
      <c r="X87" s="9" t="s">
        <v>85</v>
      </c>
      <c r="Z87" s="16">
        <v>0</v>
      </c>
      <c r="AA87" s="26">
        <v>0</v>
      </c>
    </row>
    <row r="88" spans="1:27" s="2" customFormat="1" ht="18.75" customHeight="1" x14ac:dyDescent="0.25">
      <c r="A88" s="2">
        <v>312857</v>
      </c>
      <c r="B88" s="17" t="s">
        <v>36</v>
      </c>
      <c r="C88" s="7">
        <v>22</v>
      </c>
      <c r="D88" s="2" t="s">
        <v>38</v>
      </c>
      <c r="E88" s="2" t="s">
        <v>130</v>
      </c>
      <c r="F88" s="7">
        <v>111</v>
      </c>
      <c r="G88" s="2">
        <v>312857</v>
      </c>
      <c r="H88" s="2" t="s">
        <v>66</v>
      </c>
      <c r="I88" s="2">
        <v>20765792</v>
      </c>
      <c r="J88" s="2" t="s">
        <v>80</v>
      </c>
      <c r="K88" s="14" t="s">
        <v>82</v>
      </c>
      <c r="L88" s="14" t="s">
        <v>152</v>
      </c>
      <c r="M88" s="11">
        <v>45292</v>
      </c>
      <c r="N88" s="11">
        <v>47483</v>
      </c>
      <c r="O88" s="8">
        <f t="shared" si="16"/>
        <v>0.25</v>
      </c>
      <c r="P88" s="14" t="s">
        <v>99</v>
      </c>
      <c r="Q88" s="2" t="s">
        <v>98</v>
      </c>
      <c r="R88" s="7">
        <v>180</v>
      </c>
      <c r="S88" s="16">
        <v>756506.8</v>
      </c>
      <c r="T88" s="16">
        <v>0</v>
      </c>
      <c r="U88" s="16">
        <v>2269520.4</v>
      </c>
      <c r="V88" s="16">
        <v>0</v>
      </c>
      <c r="W88" s="16">
        <v>3026027.2</v>
      </c>
      <c r="X88" s="9" t="s">
        <v>85</v>
      </c>
      <c r="Z88" s="16">
        <v>0</v>
      </c>
      <c r="AA88" s="26">
        <v>0</v>
      </c>
    </row>
    <row r="89" spans="1:27" s="2" customFormat="1" ht="18.75" customHeight="1" x14ac:dyDescent="0.25">
      <c r="A89" s="2">
        <v>315969</v>
      </c>
      <c r="B89" s="17" t="s">
        <v>36</v>
      </c>
      <c r="C89" s="7">
        <v>23</v>
      </c>
      <c r="D89" s="2" t="s">
        <v>38</v>
      </c>
      <c r="E89" s="2" t="s">
        <v>130</v>
      </c>
      <c r="F89" s="7">
        <v>111</v>
      </c>
      <c r="G89" s="2">
        <v>315969</v>
      </c>
      <c r="H89" s="2" t="s">
        <v>110</v>
      </c>
      <c r="I89" s="2">
        <v>20806019</v>
      </c>
      <c r="J89" s="2" t="s">
        <v>77</v>
      </c>
      <c r="K89" s="14" t="s">
        <v>82</v>
      </c>
      <c r="L89" s="14" t="s">
        <v>153</v>
      </c>
      <c r="M89" s="11">
        <v>45261</v>
      </c>
      <c r="N89" s="11">
        <v>46387</v>
      </c>
      <c r="O89" s="8">
        <f t="shared" si="16"/>
        <v>0.25000000237327952</v>
      </c>
      <c r="P89" s="14" t="s">
        <v>101</v>
      </c>
      <c r="Q89" s="2" t="s">
        <v>91</v>
      </c>
      <c r="R89" s="7">
        <v>182</v>
      </c>
      <c r="S89" s="16">
        <v>526697.34</v>
      </c>
      <c r="T89" s="16">
        <v>0</v>
      </c>
      <c r="U89" s="16">
        <v>1580092</v>
      </c>
      <c r="V89" s="16">
        <v>0</v>
      </c>
      <c r="W89" s="16">
        <v>2106789.34</v>
      </c>
      <c r="X89" s="9" t="s">
        <v>85</v>
      </c>
      <c r="Z89" s="16">
        <v>0</v>
      </c>
      <c r="AA89" s="26">
        <v>0</v>
      </c>
    </row>
    <row r="90" spans="1:27" s="2" customFormat="1" ht="18.75" customHeight="1" x14ac:dyDescent="0.25">
      <c r="A90" s="2">
        <v>316193</v>
      </c>
      <c r="B90" s="17" t="s">
        <v>36</v>
      </c>
      <c r="C90" s="7">
        <v>24</v>
      </c>
      <c r="D90" s="2" t="s">
        <v>38</v>
      </c>
      <c r="E90" s="2" t="s">
        <v>130</v>
      </c>
      <c r="F90" s="7">
        <v>111</v>
      </c>
      <c r="G90" s="2">
        <v>316193</v>
      </c>
      <c r="H90" s="2" t="s">
        <v>111</v>
      </c>
      <c r="I90" s="2">
        <v>20747400</v>
      </c>
      <c r="J90" s="2" t="s">
        <v>74</v>
      </c>
      <c r="K90" s="14" t="s">
        <v>82</v>
      </c>
      <c r="L90" s="14" t="s">
        <v>154</v>
      </c>
      <c r="M90" s="11">
        <v>45292</v>
      </c>
      <c r="N90" s="11">
        <v>47483</v>
      </c>
      <c r="O90" s="8">
        <f t="shared" si="16"/>
        <v>0.25</v>
      </c>
      <c r="P90" s="14" t="s">
        <v>103</v>
      </c>
      <c r="Q90" s="2" t="s">
        <v>93</v>
      </c>
      <c r="R90" s="7">
        <v>182</v>
      </c>
      <c r="S90" s="16">
        <v>571878.03249999997</v>
      </c>
      <c r="T90" s="16">
        <v>0</v>
      </c>
      <c r="U90" s="16">
        <v>1715634.0974999999</v>
      </c>
      <c r="V90" s="16">
        <v>0</v>
      </c>
      <c r="W90" s="16">
        <v>2287512.13</v>
      </c>
      <c r="X90" s="9" t="s">
        <v>85</v>
      </c>
      <c r="Z90" s="16">
        <v>0</v>
      </c>
      <c r="AA90" s="26">
        <v>0</v>
      </c>
    </row>
    <row r="91" spans="1:27" s="2" customFormat="1" ht="18.75" customHeight="1" x14ac:dyDescent="0.25">
      <c r="A91" s="2">
        <v>312414</v>
      </c>
      <c r="B91" s="17" t="s">
        <v>36</v>
      </c>
      <c r="C91" s="7">
        <v>25</v>
      </c>
      <c r="D91" s="2" t="s">
        <v>38</v>
      </c>
      <c r="E91" s="2" t="s">
        <v>130</v>
      </c>
      <c r="F91" s="7">
        <v>111</v>
      </c>
      <c r="G91" s="2">
        <v>312414</v>
      </c>
      <c r="H91" s="2" t="s">
        <v>263</v>
      </c>
      <c r="I91" s="2">
        <v>20737431</v>
      </c>
      <c r="J91" s="2" t="s">
        <v>76</v>
      </c>
      <c r="K91" s="14" t="s">
        <v>82</v>
      </c>
      <c r="L91" s="14" t="s">
        <v>267</v>
      </c>
      <c r="M91" s="11">
        <v>45292</v>
      </c>
      <c r="N91" s="11">
        <v>47483</v>
      </c>
      <c r="O91" s="8">
        <f t="shared" si="16"/>
        <v>0.25</v>
      </c>
      <c r="P91" s="14" t="s">
        <v>105</v>
      </c>
      <c r="Q91" s="2" t="s">
        <v>95</v>
      </c>
      <c r="R91" s="7">
        <v>180</v>
      </c>
      <c r="S91" s="16">
        <v>1362170.1625000001</v>
      </c>
      <c r="T91" s="16">
        <v>0</v>
      </c>
      <c r="U91" s="16">
        <v>4086510.4874999998</v>
      </c>
      <c r="V91" s="16">
        <v>0</v>
      </c>
      <c r="W91" s="16">
        <v>5448680.6500000004</v>
      </c>
      <c r="X91" s="9" t="s">
        <v>85</v>
      </c>
      <c r="Y91" s="2" t="s">
        <v>368</v>
      </c>
      <c r="Z91" s="16">
        <v>0</v>
      </c>
      <c r="AA91" s="26">
        <v>0</v>
      </c>
    </row>
    <row r="92" spans="1:27" s="2" customFormat="1" ht="18.75" customHeight="1" x14ac:dyDescent="0.25">
      <c r="A92" s="2">
        <v>313363</v>
      </c>
      <c r="B92" s="17" t="s">
        <v>36</v>
      </c>
      <c r="C92" s="7">
        <v>26</v>
      </c>
      <c r="D92" s="2" t="s">
        <v>38</v>
      </c>
      <c r="E92" s="2" t="s">
        <v>130</v>
      </c>
      <c r="F92" s="7">
        <v>111</v>
      </c>
      <c r="G92" s="2">
        <v>313363</v>
      </c>
      <c r="H92" s="2" t="s">
        <v>264</v>
      </c>
      <c r="I92" s="2">
        <v>20765008</v>
      </c>
      <c r="J92" s="2" t="s">
        <v>79</v>
      </c>
      <c r="K92" s="14" t="s">
        <v>82</v>
      </c>
      <c r="L92" s="14" t="s">
        <v>268</v>
      </c>
      <c r="M92" s="11">
        <v>45323</v>
      </c>
      <c r="N92" s="11">
        <v>47483</v>
      </c>
      <c r="O92" s="8">
        <f t="shared" si="16"/>
        <v>0.25</v>
      </c>
      <c r="P92" s="14" t="s">
        <v>108</v>
      </c>
      <c r="Q92" s="2" t="s">
        <v>97</v>
      </c>
      <c r="R92" s="7">
        <v>180</v>
      </c>
      <c r="S92" s="16">
        <v>772665.90500000003</v>
      </c>
      <c r="T92" s="16">
        <v>0</v>
      </c>
      <c r="U92" s="16">
        <v>2317997.7149999999</v>
      </c>
      <c r="V92" s="16">
        <v>0</v>
      </c>
      <c r="W92" s="16">
        <v>3090663.62</v>
      </c>
      <c r="X92" s="9" t="s">
        <v>85</v>
      </c>
      <c r="Z92" s="16">
        <v>0</v>
      </c>
      <c r="AA92" s="26">
        <v>0</v>
      </c>
    </row>
    <row r="93" spans="1:27" s="2" customFormat="1" ht="18.75" customHeight="1" x14ac:dyDescent="0.25">
      <c r="A93" s="2">
        <v>316781</v>
      </c>
      <c r="B93" s="17" t="s">
        <v>36</v>
      </c>
      <c r="C93" s="7">
        <v>27</v>
      </c>
      <c r="D93" s="2" t="s">
        <v>38</v>
      </c>
      <c r="E93" s="2" t="s">
        <v>130</v>
      </c>
      <c r="F93" s="7">
        <v>111</v>
      </c>
      <c r="G93" s="2">
        <v>316781</v>
      </c>
      <c r="H93" s="2" t="s">
        <v>265</v>
      </c>
      <c r="I93" s="2">
        <v>20846102</v>
      </c>
      <c r="J93" s="2" t="s">
        <v>78</v>
      </c>
      <c r="K93" s="14" t="s">
        <v>82</v>
      </c>
      <c r="L93" s="14" t="s">
        <v>269</v>
      </c>
      <c r="M93" s="11">
        <v>45292</v>
      </c>
      <c r="N93" s="11">
        <v>47483</v>
      </c>
      <c r="O93" s="8">
        <f t="shared" si="16"/>
        <v>0.25</v>
      </c>
      <c r="P93" s="14" t="s">
        <v>106</v>
      </c>
      <c r="Q93" s="2" t="s">
        <v>96</v>
      </c>
      <c r="R93" s="7">
        <v>180</v>
      </c>
      <c r="S93" s="16">
        <v>637623.89</v>
      </c>
      <c r="T93" s="16">
        <v>0</v>
      </c>
      <c r="U93" s="16">
        <v>1912871.67</v>
      </c>
      <c r="V93" s="16">
        <v>0</v>
      </c>
      <c r="W93" s="16">
        <v>2550495.56</v>
      </c>
      <c r="X93" s="9" t="s">
        <v>85</v>
      </c>
      <c r="Z93" s="16">
        <v>0</v>
      </c>
      <c r="AA93" s="26">
        <v>0</v>
      </c>
    </row>
    <row r="94" spans="1:27" s="2" customFormat="1" ht="18.75" customHeight="1" x14ac:dyDescent="0.25">
      <c r="A94" s="2">
        <v>317044</v>
      </c>
      <c r="B94" s="17" t="s">
        <v>36</v>
      </c>
      <c r="C94" s="7">
        <v>28</v>
      </c>
      <c r="D94" s="2" t="s">
        <v>38</v>
      </c>
      <c r="E94" s="2" t="s">
        <v>130</v>
      </c>
      <c r="F94" s="7">
        <v>111</v>
      </c>
      <c r="G94" s="2">
        <v>317044</v>
      </c>
      <c r="H94" s="2" t="s">
        <v>266</v>
      </c>
      <c r="I94" s="2">
        <v>20771840</v>
      </c>
      <c r="J94" s="2" t="s">
        <v>75</v>
      </c>
      <c r="K94" s="14" t="s">
        <v>82</v>
      </c>
      <c r="L94" s="14" t="s">
        <v>270</v>
      </c>
      <c r="M94" s="11">
        <v>45292</v>
      </c>
      <c r="N94" s="11">
        <v>47483</v>
      </c>
      <c r="O94" s="8">
        <f t="shared" si="16"/>
        <v>0.25</v>
      </c>
      <c r="P94" s="14" t="s">
        <v>104</v>
      </c>
      <c r="Q94" s="2" t="s">
        <v>94</v>
      </c>
      <c r="R94" s="7">
        <v>180</v>
      </c>
      <c r="S94" s="16">
        <v>632392.3175</v>
      </c>
      <c r="T94" s="16">
        <v>0</v>
      </c>
      <c r="U94" s="16">
        <v>1897176.9524999999</v>
      </c>
      <c r="V94" s="16">
        <v>0</v>
      </c>
      <c r="W94" s="16">
        <v>2529569.27</v>
      </c>
      <c r="X94" s="9" t="s">
        <v>85</v>
      </c>
      <c r="Z94" s="16">
        <v>0</v>
      </c>
      <c r="AA94" s="26">
        <v>0</v>
      </c>
    </row>
    <row r="95" spans="1:27" s="2" customFormat="1" ht="18.75" customHeight="1" x14ac:dyDescent="0.25">
      <c r="B95" s="17" t="s">
        <v>36</v>
      </c>
      <c r="C95" s="7">
        <v>29</v>
      </c>
      <c r="D95" s="2" t="s">
        <v>38</v>
      </c>
      <c r="E95" s="2" t="s">
        <v>130</v>
      </c>
      <c r="F95" s="7">
        <v>111</v>
      </c>
      <c r="G95" s="29">
        <v>321592</v>
      </c>
      <c r="H95" s="2" t="s">
        <v>314</v>
      </c>
      <c r="I95" s="2">
        <v>20806019</v>
      </c>
      <c r="J95" s="2" t="s">
        <v>77</v>
      </c>
      <c r="K95" s="14" t="s">
        <v>82</v>
      </c>
      <c r="L95" s="14" t="s">
        <v>320</v>
      </c>
      <c r="M95" s="33">
        <v>45383</v>
      </c>
      <c r="N95" s="33">
        <v>45473</v>
      </c>
      <c r="O95" s="8">
        <f t="shared" si="16"/>
        <v>0.25</v>
      </c>
      <c r="P95" s="14" t="s">
        <v>101</v>
      </c>
      <c r="Q95" s="2" t="s">
        <v>91</v>
      </c>
      <c r="R95" s="7">
        <v>180</v>
      </c>
      <c r="S95" s="16">
        <v>35105</v>
      </c>
      <c r="T95" s="16">
        <v>0</v>
      </c>
      <c r="U95" s="16">
        <v>105315</v>
      </c>
      <c r="V95" s="16">
        <v>0</v>
      </c>
      <c r="W95" s="16">
        <v>140420</v>
      </c>
      <c r="X95" s="9" t="s">
        <v>85</v>
      </c>
      <c r="Z95" s="16">
        <v>0</v>
      </c>
      <c r="AA95" s="26">
        <v>0</v>
      </c>
    </row>
    <row r="96" spans="1:27" s="2" customFormat="1" ht="18.75" customHeight="1" x14ac:dyDescent="0.25">
      <c r="B96" s="17" t="s">
        <v>36</v>
      </c>
      <c r="C96" s="7">
        <v>30</v>
      </c>
      <c r="D96" s="2" t="s">
        <v>38</v>
      </c>
      <c r="E96" s="2" t="s">
        <v>130</v>
      </c>
      <c r="F96" s="7">
        <v>111</v>
      </c>
      <c r="G96" s="29">
        <v>304985</v>
      </c>
      <c r="H96" s="2" t="s">
        <v>315</v>
      </c>
      <c r="I96" s="2">
        <v>13729380</v>
      </c>
      <c r="J96" s="2" t="s">
        <v>319</v>
      </c>
      <c r="K96" s="14" t="s">
        <v>82</v>
      </c>
      <c r="L96" s="14" t="s">
        <v>321</v>
      </c>
      <c r="M96" s="33">
        <v>45292</v>
      </c>
      <c r="N96" s="33">
        <v>47483</v>
      </c>
      <c r="O96" s="8">
        <f t="shared" si="16"/>
        <v>0.25</v>
      </c>
      <c r="P96" s="14" t="s">
        <v>101</v>
      </c>
      <c r="Q96" s="2" t="s">
        <v>91</v>
      </c>
      <c r="R96" s="7">
        <v>182</v>
      </c>
      <c r="S96" s="16">
        <v>4425552.5625</v>
      </c>
      <c r="T96" s="16">
        <v>0</v>
      </c>
      <c r="U96" s="16">
        <v>13276657.6875</v>
      </c>
      <c r="V96" s="16">
        <v>1735029.92</v>
      </c>
      <c r="W96" s="16">
        <v>19437240.170000002</v>
      </c>
      <c r="X96" s="9" t="s">
        <v>85</v>
      </c>
      <c r="Z96" s="16">
        <v>0</v>
      </c>
      <c r="AA96" s="26">
        <v>0</v>
      </c>
    </row>
    <row r="97" spans="1:27" s="2" customFormat="1" ht="18.75" customHeight="1" x14ac:dyDescent="0.25">
      <c r="B97" s="17" t="s">
        <v>36</v>
      </c>
      <c r="C97" s="7">
        <v>31</v>
      </c>
      <c r="D97" s="2" t="s">
        <v>38</v>
      </c>
      <c r="E97" s="2" t="s">
        <v>130</v>
      </c>
      <c r="F97" s="7">
        <v>111</v>
      </c>
      <c r="G97" s="29">
        <v>319418</v>
      </c>
      <c r="H97" s="2" t="s">
        <v>316</v>
      </c>
      <c r="I97" s="2">
        <v>20806019</v>
      </c>
      <c r="J97" s="2" t="s">
        <v>77</v>
      </c>
      <c r="K97" s="14" t="s">
        <v>82</v>
      </c>
      <c r="L97" s="14" t="s">
        <v>322</v>
      </c>
      <c r="M97" s="33">
        <v>45352</v>
      </c>
      <c r="N97" s="33">
        <v>47483</v>
      </c>
      <c r="O97" s="8">
        <f t="shared" si="16"/>
        <v>0.25</v>
      </c>
      <c r="P97" s="14" t="s">
        <v>101</v>
      </c>
      <c r="Q97" s="2" t="s">
        <v>91</v>
      </c>
      <c r="R97" s="7">
        <v>182</v>
      </c>
      <c r="S97" s="16">
        <v>248666.94750000001</v>
      </c>
      <c r="T97" s="16">
        <v>0</v>
      </c>
      <c r="U97" s="16">
        <v>746000.84250000003</v>
      </c>
      <c r="V97" s="16">
        <v>0</v>
      </c>
      <c r="W97" s="16">
        <v>994667.79</v>
      </c>
      <c r="X97" s="9" t="s">
        <v>85</v>
      </c>
      <c r="Z97" s="16">
        <v>0</v>
      </c>
      <c r="AA97" s="26">
        <v>0</v>
      </c>
    </row>
    <row r="98" spans="1:27" s="2" customFormat="1" ht="18.75" customHeight="1" x14ac:dyDescent="0.25">
      <c r="B98" s="17" t="s">
        <v>36</v>
      </c>
      <c r="C98" s="7">
        <v>32</v>
      </c>
      <c r="D98" s="2" t="s">
        <v>38</v>
      </c>
      <c r="E98" s="2" t="s">
        <v>130</v>
      </c>
      <c r="F98" s="7">
        <v>111</v>
      </c>
      <c r="G98" s="29">
        <v>305090</v>
      </c>
      <c r="H98" s="2" t="s">
        <v>317</v>
      </c>
      <c r="I98" s="2">
        <v>13729380</v>
      </c>
      <c r="J98" s="2" t="s">
        <v>319</v>
      </c>
      <c r="K98" s="14" t="s">
        <v>82</v>
      </c>
      <c r="L98" s="14" t="s">
        <v>323</v>
      </c>
      <c r="M98" s="33">
        <v>45292</v>
      </c>
      <c r="N98" s="33">
        <v>47483</v>
      </c>
      <c r="O98" s="8">
        <f t="shared" si="16"/>
        <v>0.25</v>
      </c>
      <c r="P98" s="14" t="s">
        <v>101</v>
      </c>
      <c r="Q98" s="2" t="s">
        <v>91</v>
      </c>
      <c r="R98" s="7">
        <v>182</v>
      </c>
      <c r="S98" s="16">
        <v>35819706.182499997</v>
      </c>
      <c r="T98" s="16">
        <v>0</v>
      </c>
      <c r="U98" s="16">
        <v>107459118.5475</v>
      </c>
      <c r="V98" s="16">
        <v>7163941.2400000002</v>
      </c>
      <c r="W98" s="16">
        <v>150442765.97</v>
      </c>
      <c r="X98" s="9" t="s">
        <v>85</v>
      </c>
      <c r="Z98" s="16">
        <v>0</v>
      </c>
      <c r="AA98" s="26">
        <v>0</v>
      </c>
    </row>
    <row r="99" spans="1:27" s="2" customFormat="1" ht="18.75" customHeight="1" thickBot="1" x14ac:dyDescent="0.3">
      <c r="B99" s="17" t="s">
        <v>36</v>
      </c>
      <c r="C99" s="7">
        <v>33</v>
      </c>
      <c r="D99" s="2" t="s">
        <v>38</v>
      </c>
      <c r="E99" s="2" t="s">
        <v>130</v>
      </c>
      <c r="F99" s="7">
        <v>111</v>
      </c>
      <c r="G99" s="29">
        <v>312991</v>
      </c>
      <c r="H99" s="2" t="s">
        <v>318</v>
      </c>
      <c r="I99" s="2">
        <v>20779330</v>
      </c>
      <c r="J99" s="2" t="s">
        <v>73</v>
      </c>
      <c r="K99" s="14" t="s">
        <v>82</v>
      </c>
      <c r="L99" s="14" t="s">
        <v>324</v>
      </c>
      <c r="M99" s="33">
        <v>45383</v>
      </c>
      <c r="N99" s="33">
        <v>47483</v>
      </c>
      <c r="O99" s="8">
        <f t="shared" si="16"/>
        <v>0.25</v>
      </c>
      <c r="P99" s="14" t="s">
        <v>325</v>
      </c>
      <c r="Q99" s="2" t="s">
        <v>92</v>
      </c>
      <c r="R99" s="7">
        <v>182</v>
      </c>
      <c r="S99" s="16">
        <v>174387.5</v>
      </c>
      <c r="T99" s="16">
        <v>0</v>
      </c>
      <c r="U99" s="16">
        <v>523162.5</v>
      </c>
      <c r="V99" s="16">
        <v>0</v>
      </c>
      <c r="W99" s="16">
        <v>697550</v>
      </c>
      <c r="X99" s="9" t="s">
        <v>85</v>
      </c>
      <c r="Z99" s="16">
        <v>0</v>
      </c>
      <c r="AA99" s="26">
        <v>0</v>
      </c>
    </row>
    <row r="100" spans="1:27" s="6" customFormat="1" ht="40.5" customHeight="1" thickTop="1" thickBot="1" x14ac:dyDescent="0.3">
      <c r="A100" s="5"/>
      <c r="B100" s="42" t="s">
        <v>87</v>
      </c>
      <c r="C100" s="43">
        <f>COUNT(C67:C99)</f>
        <v>33</v>
      </c>
      <c r="D100" s="41"/>
      <c r="E100" s="41"/>
      <c r="F100" s="43"/>
      <c r="G100" s="41"/>
      <c r="H100" s="41"/>
      <c r="I100" s="41"/>
      <c r="J100" s="41"/>
      <c r="K100" s="44"/>
      <c r="L100" s="43"/>
      <c r="M100" s="45"/>
      <c r="N100" s="45"/>
      <c r="O100" s="46"/>
      <c r="P100" s="44"/>
      <c r="Q100" s="41"/>
      <c r="R100" s="43"/>
      <c r="S100" s="47">
        <f>SUM(S67:S99)</f>
        <v>218429627.94249997</v>
      </c>
      <c r="T100" s="47">
        <f t="shared" ref="T100:W100" si="17">SUM(T67:T99)</f>
        <v>0</v>
      </c>
      <c r="U100" s="47">
        <f t="shared" si="17"/>
        <v>655288883.8075</v>
      </c>
      <c r="V100" s="47">
        <f t="shared" si="17"/>
        <v>47970116.060000002</v>
      </c>
      <c r="W100" s="47">
        <f t="shared" si="17"/>
        <v>921688627.80999982</v>
      </c>
      <c r="X100" s="48"/>
      <c r="Y100" s="47"/>
      <c r="Z100" s="47">
        <f t="shared" ref="Z100:AA100" si="18">SUM(Z67:Z99)</f>
        <v>0</v>
      </c>
      <c r="AA100" s="49">
        <f t="shared" si="18"/>
        <v>0</v>
      </c>
    </row>
    <row r="101" spans="1:27" s="6" customFormat="1" ht="40.5" customHeight="1" thickTop="1" thickBot="1" x14ac:dyDescent="0.3">
      <c r="A101" s="5"/>
      <c r="B101" s="42" t="s">
        <v>88</v>
      </c>
      <c r="C101" s="43">
        <f>C66+C63+C60+C57+C53+C51+C49+C47+C44+C100</f>
        <v>82</v>
      </c>
      <c r="D101" s="41"/>
      <c r="E101" s="41"/>
      <c r="F101" s="43"/>
      <c r="G101" s="41"/>
      <c r="H101" s="41"/>
      <c r="I101" s="41"/>
      <c r="J101" s="41"/>
      <c r="K101" s="44"/>
      <c r="L101" s="43"/>
      <c r="M101" s="45"/>
      <c r="N101" s="45"/>
      <c r="O101" s="46"/>
      <c r="P101" s="44"/>
      <c r="Q101" s="41"/>
      <c r="R101" s="43"/>
      <c r="S101" s="47">
        <f>S66+S63+S60+S57+S53+S51+S49+S47+S44+S100</f>
        <v>471365474.72487074</v>
      </c>
      <c r="T101" s="47">
        <f>T66+T63+T60+T57+T53+T51+T49+T47+T44+T100</f>
        <v>76198117.785494402</v>
      </c>
      <c r="U101" s="47">
        <f>U66+U63+U60+U57+U53+U51+U49+U47+U44+U100</f>
        <v>656227093.5896349</v>
      </c>
      <c r="V101" s="47">
        <f>V66+V63+V60+V57+V53+V51+V49+V47+V44+V100</f>
        <v>47970116.060000002</v>
      </c>
      <c r="W101" s="47">
        <f>W66+W63+W60+W57+W53+W51+W49+W47+W44+W100</f>
        <v>1251760802.1599998</v>
      </c>
      <c r="X101" s="48"/>
      <c r="Y101" s="41"/>
      <c r="Z101" s="47">
        <f t="shared" ref="Z101:AA101" si="19">Z66+Z63+Z60+Z57+Z53+Z51+Z49+Z47+Z44+Z100</f>
        <v>22238409.099999994</v>
      </c>
      <c r="AA101" s="49">
        <f t="shared" si="19"/>
        <v>311732.40000000002</v>
      </c>
    </row>
    <row r="102" spans="1:27" s="6" customFormat="1" ht="40.5" customHeight="1" thickTop="1" thickBot="1" x14ac:dyDescent="0.3">
      <c r="A102" s="5"/>
      <c r="B102" s="50" t="s">
        <v>89</v>
      </c>
      <c r="C102" s="43">
        <f>C101</f>
        <v>82</v>
      </c>
      <c r="D102" s="41"/>
      <c r="E102" s="41"/>
      <c r="F102" s="43"/>
      <c r="G102" s="41"/>
      <c r="H102" s="41"/>
      <c r="I102" s="41"/>
      <c r="J102" s="41"/>
      <c r="K102" s="44"/>
      <c r="L102" s="43"/>
      <c r="M102" s="45"/>
      <c r="N102" s="45"/>
      <c r="O102" s="46"/>
      <c r="P102" s="44"/>
      <c r="Q102" s="41"/>
      <c r="R102" s="43"/>
      <c r="S102" s="47">
        <f>S101</f>
        <v>471365474.72487074</v>
      </c>
      <c r="T102" s="47">
        <f t="shared" ref="T102:W102" si="20">T101</f>
        <v>76198117.785494402</v>
      </c>
      <c r="U102" s="47">
        <f t="shared" si="20"/>
        <v>656227093.5896349</v>
      </c>
      <c r="V102" s="47">
        <f t="shared" si="20"/>
        <v>47970116.060000002</v>
      </c>
      <c r="W102" s="47">
        <f t="shared" si="20"/>
        <v>1251760802.1599998</v>
      </c>
      <c r="X102" s="51"/>
      <c r="Y102" s="47"/>
      <c r="Z102" s="47">
        <f t="shared" ref="Z102:AA102" si="21">Z101</f>
        <v>22238409.099999994</v>
      </c>
      <c r="AA102" s="49">
        <f t="shared" si="21"/>
        <v>311732.40000000002</v>
      </c>
    </row>
    <row r="103" spans="1:27" ht="13.5" thickTop="1" x14ac:dyDescent="0.2"/>
  </sheetData>
  <autoFilter ref="A7:AA102" xr:uid="{00000000-0001-0000-0000-000000000000}"/>
  <mergeCells count="28">
    <mergeCell ref="M4:M6"/>
    <mergeCell ref="I4:I6"/>
    <mergeCell ref="L4:L6"/>
    <mergeCell ref="N4:N6"/>
    <mergeCell ref="O4:O6"/>
    <mergeCell ref="G4:G6"/>
    <mergeCell ref="E4:E6"/>
    <mergeCell ref="H4:H6"/>
    <mergeCell ref="J4:J6"/>
    <mergeCell ref="K4:K6"/>
    <mergeCell ref="A4:A6"/>
    <mergeCell ref="B4:B6"/>
    <mergeCell ref="C4:C6"/>
    <mergeCell ref="D4:D6"/>
    <mergeCell ref="F4:F6"/>
    <mergeCell ref="P4:P6"/>
    <mergeCell ref="Q4:Q6"/>
    <mergeCell ref="S4:U4"/>
    <mergeCell ref="R4:R6"/>
    <mergeCell ref="V4:V6"/>
    <mergeCell ref="X4:X6"/>
    <mergeCell ref="Y4:Y6"/>
    <mergeCell ref="Z4:AA4"/>
    <mergeCell ref="S5:T5"/>
    <mergeCell ref="U5:U6"/>
    <mergeCell ref="Z5:Z6"/>
    <mergeCell ref="AA5:AA6"/>
    <mergeCell ref="W4:W6"/>
  </mergeCells>
  <conditionalFormatting sqref="A1:A6 A8:A1048576">
    <cfRule type="duplicateValues" dxfId="1" priority="6"/>
  </conditionalFormatting>
  <conditionalFormatting sqref="G1:G6 G8:G1048576">
    <cfRule type="duplicateValues" dxfId="0" priority="9"/>
  </conditionalFormatting>
  <pageMargins left="0.7" right="0.7" top="0.75" bottom="0.75" header="0.3" footer="0.3"/>
  <ignoredErrors>
    <ignoredError sqref="S44 T44:W44 C44 Z44:AA44" formulaRange="1"/>
    <ignoredError sqref="R100:R102 R47:R49 R66 R57 R44 R60 R63 R51 R5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PEO_30 aprilie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Ioana Chiriac</cp:lastModifiedBy>
  <dcterms:created xsi:type="dcterms:W3CDTF">2015-06-05T18:17:20Z</dcterms:created>
  <dcterms:modified xsi:type="dcterms:W3CDTF">2024-05-16T04:53:19Z</dcterms:modified>
</cp:coreProperties>
</file>