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8784E52D-2456-4297-9CB8-E04CE6B07DA1}" xr6:coauthVersionLast="47" xr6:coauthVersionMax="47" xr10:uidLastSave="{00000000-0000-0000-0000-000000000000}"/>
  <bookViews>
    <workbookView xWindow="-120" yWindow="-120" windowWidth="29040" windowHeight="15840" xr2:uid="{00000000-000D-0000-FFFF-FFFF00000000}"/>
  </bookViews>
  <sheets>
    <sheet name="Lista PEO_31 mai 2024" sheetId="1" r:id="rId1"/>
  </sheets>
  <definedNames>
    <definedName name="_xlnm._FilterDatabase" localSheetId="0" hidden="1">'Lista PEO_31 mai 2024'!$A$7:$AA$114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9" i="1" l="1"/>
  <c r="Z49" i="1"/>
  <c r="W49" i="1"/>
  <c r="V49" i="1"/>
  <c r="U49" i="1"/>
  <c r="T49" i="1"/>
  <c r="S49" i="1"/>
  <c r="O47" i="1"/>
  <c r="O48" i="1"/>
  <c r="C49" i="1"/>
  <c r="AA65" i="1"/>
  <c r="Z65" i="1"/>
  <c r="W65" i="1"/>
  <c r="V65" i="1"/>
  <c r="U65" i="1"/>
  <c r="T65" i="1"/>
  <c r="S65" i="1"/>
  <c r="C65" i="1"/>
  <c r="AA60" i="1" l="1"/>
  <c r="Z60" i="1"/>
  <c r="T60" i="1"/>
  <c r="U60" i="1"/>
  <c r="V60" i="1"/>
  <c r="W60" i="1"/>
  <c r="S60" i="1"/>
  <c r="C60" i="1"/>
  <c r="AA56" i="1" l="1"/>
  <c r="Z56" i="1"/>
  <c r="W56" i="1"/>
  <c r="V56" i="1"/>
  <c r="U56" i="1"/>
  <c r="T56" i="1"/>
  <c r="S56" i="1"/>
  <c r="C56" i="1"/>
  <c r="S69" i="1" l="1"/>
  <c r="AA69" i="1"/>
  <c r="Z69" i="1"/>
  <c r="W69" i="1"/>
  <c r="V69" i="1"/>
  <c r="U69" i="1"/>
  <c r="T69" i="1"/>
  <c r="C69" i="1" l="1"/>
  <c r="AA52" i="1"/>
  <c r="Z52" i="1"/>
  <c r="W52" i="1"/>
  <c r="V52" i="1"/>
  <c r="U52" i="1"/>
  <c r="T52" i="1"/>
  <c r="S52" i="1"/>
  <c r="O51" i="1"/>
  <c r="O50" i="1"/>
  <c r="C52" i="1"/>
  <c r="S112" i="1" l="1"/>
  <c r="AA112" i="1"/>
  <c r="Z112" i="1"/>
  <c r="W112" i="1"/>
  <c r="V112" i="1"/>
  <c r="U112" i="1"/>
  <c r="T112" i="1"/>
  <c r="C112" i="1"/>
  <c r="O109" i="1"/>
  <c r="O110" i="1"/>
  <c r="O111" i="1"/>
  <c r="AA75" i="1" l="1"/>
  <c r="Z75" i="1"/>
  <c r="AA72" i="1"/>
  <c r="Z72" i="1"/>
  <c r="AA44" i="1"/>
  <c r="Z44" i="1"/>
  <c r="Z113" i="1" l="1"/>
  <c r="Z114" i="1" s="1"/>
  <c r="AA113" i="1"/>
  <c r="AA114" i="1" s="1"/>
  <c r="C44" i="1"/>
  <c r="W44" i="1"/>
  <c r="V44" i="1"/>
  <c r="U44" i="1"/>
  <c r="T44" i="1"/>
  <c r="S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104" i="1" l="1"/>
  <c r="O105" i="1"/>
  <c r="O106" i="1"/>
  <c r="O107" i="1"/>
  <c r="O108" i="1"/>
  <c r="W75" i="1" l="1"/>
  <c r="V75" i="1"/>
  <c r="U75" i="1"/>
  <c r="T75" i="1"/>
  <c r="S75" i="1"/>
  <c r="C75" i="1"/>
  <c r="O74" i="1"/>
  <c r="O73" i="1"/>
  <c r="O100" i="1" l="1"/>
  <c r="O101" i="1"/>
  <c r="O102" i="1"/>
  <c r="O103" i="1"/>
  <c r="O46" i="1" l="1"/>
  <c r="O45" i="1"/>
  <c r="T72" i="1" l="1"/>
  <c r="U72" i="1"/>
  <c r="V72" i="1"/>
  <c r="W72" i="1"/>
  <c r="S72" i="1"/>
  <c r="S113" i="1" s="1"/>
  <c r="C72" i="1"/>
  <c r="C113" i="1" l="1"/>
  <c r="O95" i="1"/>
  <c r="O98" i="1" l="1"/>
  <c r="O99" i="1"/>
  <c r="U113" i="1" l="1"/>
  <c r="U114" i="1" s="1"/>
  <c r="S114" i="1"/>
  <c r="T113" i="1"/>
  <c r="T114" i="1" s="1"/>
  <c r="W113" i="1" l="1"/>
  <c r="V113" i="1"/>
  <c r="V114" i="1" s="1"/>
  <c r="C114" i="1"/>
  <c r="O76" i="1"/>
  <c r="O77" i="1"/>
  <c r="O78" i="1"/>
  <c r="O79" i="1"/>
  <c r="O80" i="1"/>
  <c r="O81" i="1"/>
  <c r="O82" i="1"/>
  <c r="O83" i="1"/>
  <c r="O84" i="1"/>
  <c r="O85" i="1"/>
  <c r="O86" i="1"/>
  <c r="O87" i="1"/>
  <c r="O88" i="1"/>
  <c r="O89" i="1"/>
  <c r="O90" i="1"/>
  <c r="O91" i="1"/>
  <c r="O92" i="1"/>
  <c r="O93" i="1"/>
  <c r="O94" i="1"/>
  <c r="O96" i="1"/>
  <c r="O97" i="1"/>
  <c r="W114" i="1" l="1"/>
</calcChain>
</file>

<file path=xl/sharedStrings.xml><?xml version="1.0" encoding="utf-8"?>
<sst xmlns="http://schemas.openxmlformats.org/spreadsheetml/2006/main" count="996" uniqueCount="410">
  <si>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</si>
  <si>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</si>
  <si>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</si>
  <si>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</si>
  <si>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</si>
  <si>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</si>
  <si>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</si>
  <si>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</si>
  <si>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</si>
  <si>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</si>
  <si>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</si>
  <si>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</si>
  <si>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</si>
  <si>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</si>
  <si>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</si>
  <si>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</si>
  <si>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</si>
  <si>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</si>
  <si>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</si>
  <si>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</si>
  <si>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</si>
  <si>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</si>
  <si>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</si>
  <si>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</si>
  <si>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</si>
  <si>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</si>
  <si>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</si>
  <si>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</si>
  <si>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</si>
  <si>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</si>
  <si>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</si>
  <si>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</si>
  <si>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VEST</t>
  </si>
  <si>
    <t xml:space="preserve"> OIR SM</t>
  </si>
  <si>
    <t xml:space="preserve">Lider </t>
  </si>
  <si>
    <t>Parteneri</t>
  </si>
  <si>
    <t>AM PEO</t>
  </si>
  <si>
    <t>P1.Modernizarea instituțiilor pieței muncii</t>
  </si>
  <si>
    <t>P10.Asistență tehnică pentru facilitarea și eficientizarea managementului Programului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</si>
  <si>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</si>
  <si>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</si>
  <si>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</si>
  <si>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</si>
  <si>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</si>
  <si>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</si>
  <si>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Sprijin acordat DGPECU pentru sustinerea cheltuielilor aferente personalului in afara organigramei - PEO</t>
  </si>
  <si>
    <t xml:space="preserve">Sprijin acordat Organismului Intermediar Regional pentru Programe Europene Capital Uman Regiunea Vest prin asigurarea resurselor necesare pentru plata utilitatilor si a serviciilor necesare functionarii si indeplinirii atributiilor delegate </t>
  </si>
  <si>
    <t>Închiriere spații necesare funcționării OIR PECU REGIUNEA NORD VEST decontate din PEO</t>
  </si>
  <si>
    <t>Închiriere spațiu necesar funcționării OIR PECU- REGIUNEA SUD-MUNTENIA, decontat prin PEO</t>
  </si>
  <si>
    <t>Sprijin in vederea inchirierii de spații necesare funcționării OIR PECU REGIUNEA SUD – EST suportat din PEO</t>
  </si>
  <si>
    <t>Sprijin pentru finanțarea cheltuielilor de personal efectuate de OIR BI, pentru personalul implicat in PEO</t>
  </si>
  <si>
    <t xml:space="preserve">Sprijin pentru AM PEO in gestionarea PEO prin asigurarea cheltuielilor cu chiria </t>
  </si>
  <si>
    <t>NE PEO - Închiriere spații necesare funcționării Organismului Intermediar Nord-Est</t>
  </si>
  <si>
    <t>Sprijin pentru Organismul Intermediar Regional pentru Programe Europene Capital Uman Regiunea Vest in vederea asigurării resursei umane necesare pentru indeplinirea atributiilor delegate in perioada 2023-2029</t>
  </si>
  <si>
    <t>Servicii pentru organizarea celei de-a doua reuniuni ordinare din anul 2023 a Comitetului de monitorizare pentru PEO si PoIDS 2021-2027 si reuniunea Comitetului de monitorizare pentru POCU 2014-2020 (aferente PEO)</t>
  </si>
  <si>
    <t>NE PEO - Finantarea cheltuielilor personalului propriu si sprijin pentru activitatile specifice prin angajarea de personal contractual in afara organigramei</t>
  </si>
  <si>
    <t>Închiriere spații necesare funcționării OIR PECU REGIUNEA CENTRU decontate din PEO</t>
  </si>
  <si>
    <t xml:space="preserve">Sprijin pentru finantarea cheltuielilor de personal efectuate de OIR PECU REGIUNEA NORD VEST,  pentru implementarea PEO </t>
  </si>
  <si>
    <t>Sprijin acordat DGPECU pentru sustinerea cheltuielilor aferente personalului din aparatul propriu-sursa PEO</t>
  </si>
  <si>
    <t>Sprijin pentru finanțarea cheltuielilor de personal OIRPECU Regiunea Sud-Est pentru implementarea PEO</t>
  </si>
  <si>
    <t>Închiriere spații necesare funcționării OIR PECU REGIUNEA SUD – VEST OLTENIA</t>
  </si>
  <si>
    <t xml:space="preserve">Susținerea activității OIR PECU SVO prin asigurarea cheltuielilor de personal </t>
  </si>
  <si>
    <t>Sprijin acordat Organismului Intermediar Regional pentru Programe Europene Capital Uman Regiunea Vest pentru asigurarea spatiului de birouri in perioada 2024-2029</t>
  </si>
  <si>
    <t>Închiriere spațiu necesar funcționării OIR PECU REGIUNEA BUCURESTI – ILFOV (PEO)</t>
  </si>
  <si>
    <t>CHELTUIELI SALARIALE PERSONAL PROPRIU SI CONTRACTUAL-PEO</t>
  </si>
  <si>
    <t>Imbunatatirea si consolidarea capacitatii OIR PECU Sud-Muntenia de a gestiona proiectele finantate prin Programul Educatie si Ocupare 2021-2027</t>
  </si>
  <si>
    <t>Sprijin pentru asigurarea cheltuielilor de funcționare -OIR PECU SVO</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</si>
  <si>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</si>
  <si>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</si>
  <si>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</si>
  <si>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</si>
  <si>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</si>
  <si>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MINISTERUL INVESTITIILOR SI PROIECTELOR EUROPENE</t>
  </si>
  <si>
    <t>ORGANISMUL INTERMEDIAR REGIONAL PENTRU PROGRAME EUROPENE CAPITAL UMAN - REGIUNEA VEST</t>
  </si>
  <si>
    <t>ORGANISMUL INTERMEDIAR REGIONAL PENTRU PROGRAME EUROPENE CAPITAL UMAN - REGIUNEA NORD VEST</t>
  </si>
  <si>
    <t>ORGANISMUL INTERMEDIAR REGIONAL PENTRU PROGRAME EUROPENE CAPITAL UMAN - REGIUNEA SUD - MUNTENIA</t>
  </si>
  <si>
    <t>ORGANISMUL INTERMEDIAR REGIONAL PENTRU PROGRAME EUROPENE CAPITAL UMAN - REGIUNEA SUD - EST</t>
  </si>
  <si>
    <t>ORGANISMUL INTERMEDIAR REGIONAL PENTRU PROGRAME EUROPENE CAPITAL UMAN - REGIUNEA BUCURESTI - ILFOV</t>
  </si>
  <si>
    <t>ORGANISMUL INTERMEDIAR REGIONAL PENTRU PROGRAME EUROPENE CAPITAL UMAN - REGIUNEA NORD-EST</t>
  </si>
  <si>
    <t>ORGANISMUL INTERMEDIAR REGIONAL PENTRU PROGRAME EUROPENE CAPITAL UMAN - REGIUNEA CENTRU</t>
  </si>
  <si>
    <t>ORGANISMUL INTERMEDIAR REGIONAL PENTRU PROGRAME EUROPENE CAPITAL UMAN - REGIUNEA SUD - VEST OLTENIA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</si>
  <si>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</si>
  <si>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</si>
  <si>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</si>
  <si>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</si>
  <si>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</si>
  <si>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</si>
  <si>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TOTAL AM PEO</t>
  </si>
  <si>
    <t xml:space="preserve">TOTAL PEO </t>
  </si>
  <si>
    <t xml:space="preserve">TOTAL PEO CONTRACTATE </t>
  </si>
  <si>
    <t>TOTAL OIR SM</t>
  </si>
  <si>
    <t>Bucureşti-Ilfov</t>
  </si>
  <si>
    <t>Vest</t>
  </si>
  <si>
    <t>Nord-Vest</t>
  </si>
  <si>
    <t>Sud-Muntenia</t>
  </si>
  <si>
    <t>Sud-Est</t>
  </si>
  <si>
    <t>Nord-Est</t>
  </si>
  <si>
    <t>Centru</t>
  </si>
  <si>
    <t>Sud-Vest Oltenia</t>
  </si>
  <si>
    <t>DJ</t>
  </si>
  <si>
    <t>Abreviere judet implementare proiect</t>
  </si>
  <si>
    <t>B</t>
  </si>
  <si>
    <t>TM</t>
  </si>
  <si>
    <t>CJ</t>
  </si>
  <si>
    <t>CL</t>
  </si>
  <si>
    <t>BR</t>
  </si>
  <si>
    <t>BC,IS,NT,SV,VS</t>
  </si>
  <si>
    <t>CT</t>
  </si>
  <si>
    <t>AB</t>
  </si>
  <si>
    <t>AB,AG,AR,B,BC,BH,BN,BR,BT,BV,BZ,CJ,CL,CS,CT,CV,DB,DJ,GJ,GL,GR,HD,HR,IF,IL,IS,MH,MM,MS,NT,OT,PH,SB,SJ,SM,SV,TL,TM,TR,VL,VN,VS</t>
  </si>
  <si>
    <t>Sprijin acordat OIR PECU BI prin asigurarea resurselor necesare pentru plata utilitatilor si a bunurilor și serviciilor necesare functionarii si indeplinirii atributiilor delegate (PEO)</t>
  </si>
  <si>
    <t>Sprijin acordat Organismului Intermediar Regional pentru Programe Europene Capital Uman Regiunea NORD VEST prin asigurarea resurselor necesare pentru plata utilitatilor si a serviciilor necesare functionarii si indeplinirii atributiilor delegate</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</si>
  <si>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</si>
  <si>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</si>
  <si>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</si>
  <si>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</si>
  <si>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</si>
  <si>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</si>
  <si>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</si>
  <si>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</si>
  <si>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</si>
  <si>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</si>
  <si>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</si>
  <si>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</si>
  <si>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</si>
  <si>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</si>
  <si>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</si>
  <si>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</si>
  <si>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</si>
  <si>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</si>
  <si>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AT_Asistență tehnică</t>
  </si>
  <si>
    <t xml:space="preserve">
Obiectivul general al proiectului consta in imbunatatirea si consolidarea capacitatii DGPECU a MIPE de a gestiona proiectele finantate prin Programul Educatie si Ocupare 2021-2027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</si>
  <si>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</si>
  <si>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 xml:space="preserve">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Educatie si Ocupare 2021-2027, precum și a celor aferente închiderii Programului Operational Capital Uman 2014-2020.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</si>
  <si>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</si>
  <si>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Programulului Educație și Ocupare 2021-2027 (PEO) 2021-2027, precum și a celor aferente închiderii Programului Operational Capital Uman 2014-2020.</t>
  </si>
  <si>
    <t>Obiectivul general al proiectului consta in imbunatatirea si consolidarea capacitatii OIR PECU Bucuresti-Ilfov de a gestiona proiectele finantate prin Programul Educatie si Ocupare 2021-2027 în cadrul prioritatilor delegate, cu respectarea principiilor managementului eficient, transparentei, parteneriatului si în conformitate cu legislatia nationala si comunitara.</t>
  </si>
  <si>
    <t xml:space="preserve">Obiectivul general al proiectului consta in imbunatatirea si consolidarea capacitatii DGPECU - AMPEO pentru îndeplinirea atribuțiilor în domeniul managementului și implementării Programului Educatie si Ocupare (PEO) 2021-2027, precum și a celor aferente închiderii Programului Operational Capital Uman 2014-2020,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</si>
  <si>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</si>
  <si>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in imbunatatirea si consolidarea capacitatii OIRPECU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</si>
  <si>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</si>
  <si>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OIRPECU NORD EST de a gestiona proiectele finantate prin Programul Educatie si Ocupare 2021-2027 in cadrul prioritatilor delegate, cu respectarea principiilor managementului eficient, transparentei, parteneriatului si in conformitate cu legislatia nationala si comunitara.</t>
  </si>
  <si>
    <t>Obiectivul general al proiectului / Scopul proiectului Obiectivul general al acestui proiect este sprijinul acordat Organismului intermediar regional pentru Programe europene capital uman RegiuneaCentru de a asigura cheltuielile de funcționare pentru îndeplinirea atribuțiilor în domeniul managementului și implementării Programul Educatie si Ocupare 2021- 2027, precum și a celor aferente închiderii Programului Operational Capital Uman 2014-2020.</t>
  </si>
  <si>
    <t>Obiectivul general al proiectului consta in imbunatatirea si consolidarea capacitatii OIRPECU Nord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</si>
  <si>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 PECU a MIPE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</si>
  <si>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Regiunea Sud-Est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</si>
  <si>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</si>
  <si>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în îmbunătățirea și consolidarea capacității OIR PECU Sud-Vest Oltenia de a gestiona proiectele finanțate prin Programul Educație și Ocupare 2021-2027 în cadrul priorităților delegate, cu respectarea principiilor managementului eficient, transparenței, parteneriatului și în conformitate cu legislația naționala și comunitară</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</si>
  <si>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</si>
  <si>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</si>
  <si>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 PECU Centru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</si>
  <si>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</si>
  <si>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</si>
  <si>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OIR PECU BI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</si>
  <si>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</si>
  <si>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</si>
  <si>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</si>
  <si>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</si>
  <si>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</si>
  <si>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</si>
  <si>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</si>
  <si>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</si>
  <si>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</si>
  <si>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</si>
  <si>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</si>
  <si>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</si>
  <si>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</si>
  <si>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</si>
  <si>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</si>
  <si>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</si>
  <si>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</si>
  <si>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</si>
  <si>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</si>
  <si>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</si>
  <si>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</si>
  <si>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</si>
  <si>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</si>
  <si>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</si>
  <si>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</si>
  <si>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</si>
  <si>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</si>
  <si>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</si>
  <si>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</si>
  <si>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</si>
  <si>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</si>
  <si>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</si>
  <si>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</si>
  <si>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</si>
  <si>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</si>
  <si>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</si>
  <si>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</si>
  <si>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</si>
  <si>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</si>
  <si>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</si>
  <si>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</si>
  <si>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</si>
  <si>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</si>
  <si>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</si>
  <si>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</si>
  <si>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</si>
  <si>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</si>
  <si>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</si>
  <si>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SINDICATUL OAMENILOR LIBERI DIN EDUCATIE</t>
  </si>
  <si>
    <t>INSPECTORATUL SCOLAR JUDETEAN TIMIS-4483439</t>
  </si>
  <si>
    <t xml:space="preserve">Creșterea capacității partenerilor din sectorul ospitalității în vederea dezvoltării și modernizării dialogului social </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</si>
  <si>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</si>
  <si>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</si>
  <si>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</si>
  <si>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</si>
  <si>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</si>
  <si>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</si>
  <si>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</si>
  <si>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</si>
  <si>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</si>
  <si>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</si>
  <si>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</si>
  <si>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</si>
  <si>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</si>
  <si>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</si>
  <si>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Creșterea capacității organizatiilor societății civile si dezvoltarea pareteneriatelor pentru ocupare si formare</t>
  </si>
  <si>
    <t>ASOCIATIA EXINO - 23050598</t>
  </si>
  <si>
    <t>DAST TRAINING CENTER SRL-24180456</t>
  </si>
  <si>
    <t>AB,AG,AR,BC,BH,BN,BR,BT,BV,BZ,CJ,CL,CS,CT,CV,DB,DJ,GJ,GL,GR,HD,HR,IL,IS,MH,MM,MS,NT,OT,PH,SB,SJ,SM,SV,TL,TM,TR,VL,VN,VS</t>
  </si>
  <si>
    <t>Centru,Nord-Est,Nord-Vest,Sud-Est,Sud-Muntenia,Sud-Vest Oltenia,Vest</t>
  </si>
  <si>
    <t xml:space="preserve">Obiectivul general al proiectului este consolidarea capacității organizațiilor societății civile (OSC) de a implementa in mod eficient politici și acțiuni in vederea simulării unei rate ridicate de ocupare si promovarea procesului de dezvoltare si implementare a parteneriatelor pentru ocupare și formare profesională. In mod concret proiectul vizeaza dezvoltarea unui ecosistem coerent in masură să asigure furnizarea de servicii specializate in vederea ocupării forței de muncă și in vederea creșterii ratei de ocupare prin participarea, in cadrul acestui ecosistem de sprijin pentru ocupare avem in vedere asigurarea unei participării consistente, competente și coerente a organizațiilor societății civile. </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</si>
  <si>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</si>
  <si>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</si>
  <si>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</si>
  <si>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SINCRON - Sincronizarea masurilor active de ocupare cu dinamica pietei muncii prin consolidarea capacitatii organizationale a ONG urilor de profil </t>
  </si>
  <si>
    <t>ASOCIATIA PENTRU DEZVOLTARE DURABILA SLATINA</t>
  </si>
  <si>
    <t>ASOCIATIA DE CONSULTANTA SI CONSILIERE ECONOMICO SOCIALA OLTENIA</t>
  </si>
  <si>
    <t>Obiectivul General al proiectului consta in cresterea capacitatii a minim 32 OSC - organizatiil ale societatii civile de implicare in dialog, de a contribui la incluziunea prin ocupare si formare in general si in special a
categoriilor dezavantajate si de a participa, la furnizarea de masuri active de ocupare prin asistenta specifica inclusiv prin formarea unui numar de 160 membri specialisti.</t>
  </si>
  <si>
    <t>VL, VN, VS,TL,TM,TL,SJ,SV,SB,SM,PH,OT,NT,MS,MH,MM,IS,IL,HD,GJ,GR,GL,DB,DJ,CL,CV,CT,CJ,CS,BZ,BR,BV,BT,BN,BH,BC,AG,AR,AB</t>
  </si>
  <si>
    <t>Sud Vest Oltenia, Sud - Est, Nord - Est, Vest, Sud - Muntenia, Nord - Vest, Centru</t>
  </si>
  <si>
    <t>OIR SVO</t>
  </si>
  <si>
    <t>Green Jobs for a Green Life</t>
  </si>
  <si>
    <t>ASOCIATIA PENTRU PROMOVAREA ALIMENTULUI ROMANESC-A.P.A.R.</t>
  </si>
  <si>
    <t>THINK DEVELOPMENT &amp; CONSULTANCY SRL</t>
  </si>
  <si>
    <t>ONG 4 ONG</t>
  </si>
  <si>
    <t>"ASOCIATIA GETICA"</t>
  </si>
  <si>
    <t>ASOCIATIA CENTRUL DE INOVARE SI DEZVOLTARE DURABIA NORD-VEST-28852142</t>
  </si>
  <si>
    <t>Consolidarea dialogului civic si social si a parteneriatelor pentru ocupare si formare, pe parcursul a 24 de luni, pentru un numar de 31 de Asociatii/ Fundatii care au ca si obiective implementarea de masuri specifice pietei muncii si pentru un numar de 71 membri/ specialisti ai organizatiilor societatii civile, in regiunile mai putin dezvoltate ale Romaniei</t>
  </si>
  <si>
    <t xml:space="preserve">E-SCALATOR  - Elevatorul social si civic </t>
  </si>
  <si>
    <t>FUNDATIA SERVICIILOR SOCIALE BETHANY</t>
  </si>
  <si>
    <t>ASOCIATIA TIMAR-36171516</t>
  </si>
  <si>
    <t>Cerea capacitatii a min. 30 de organizatii ale societatii civile, in mod special a asociatiilor atestate ca intreprinderi sociale, de implicare in dialog, de a contribui la incluziunea prin ocupare si formare a categoriilor dezavantajate si de a participa la furnizarea de masuri active de ocupare si la consolidarea dialogului social si a parteneriatelor pentru ocupare si formare, precum si formarea a min. 70 persoane membrii/specialiști ai partenerilor sociali.</t>
  </si>
  <si>
    <t xml:space="preserve">Coalitia pentru dialog social, ocupare si formare </t>
  </si>
  <si>
    <t>ASOCIAŢIA TRANSILVANIA IT</t>
  </si>
  <si>
    <t>FILIALA TRANSILVANIA A ASOCIATIEI ROMANE PENTRU INDUSTRIA ELECTRONICA SI DE SOFTWARE-16956956</t>
  </si>
  <si>
    <t>Obiectivul general al proiectului este de a contribui la modernizarea și consolidarea capacității a 30 de organizații neguvernamentale (ONG-uri) în domeniul pieței muncii. Acest lucru va fi realizat prin furnizarea de resurse, instruire și asistență tehnică, astfel încât ONG-urile să poată juca un rol esențial în evaluarea și anticiparea nevoilor în materie de competențe, furnizând asistență promptă și personalizată și sprijinind corelarea cererii și a ofertei de forță de muncă, precum și facilitând tranzițiile și mobilitatea pe piața muncii conform obiectivului specific ESO4.2 din cadrul programului de finanțare FSE+.</t>
  </si>
  <si>
    <t>AB,AR,BH,BN,CJ,CT,IS,MM,MS,SB,SJ,SM,TM</t>
  </si>
  <si>
    <t>Centru,Nord-Est,Nord-Vest,Sud-Est,Vest</t>
  </si>
  <si>
    <t>contract semnat</t>
  </si>
  <si>
    <t>Sprijin acordat OIR PECU REGIUNEA SUD – EST pentru finantarea cheltuielilor de functionare aferente perioadei 2024 - 2029 suportat din PEO</t>
  </si>
  <si>
    <t>Sprijin acordat Organismului Intermediar Regional pentru Programe Europene Capital Uman Regiunea Centru prin asigurarea resurselor necesare pentru plata utilitatilor si a serviciilor necesare functionarii si indeplinirii atributiilor delegate</t>
  </si>
  <si>
    <t>NE PEO – Utilitati si servicii necesare Organismului Intermediar Nord-Est pentru funcționare și îndeplinire atribuții delegate</t>
  </si>
  <si>
    <t>Sprijin acordat OIR PECU - Regiunea Sud-Muntenia, prin PEO, pentru finantarea cheltuielilor cu utilitatile si a serviciilor necesare functionarii si indeplinirii atributiilor delegate</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</si>
  <si>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Programulului Educație și Ocupare 2021-2027 (PEO)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</si>
  <si>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</si>
  <si>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</si>
  <si>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</si>
  <si>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</si>
  <si>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</si>
  <si>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</si>
  <si>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</si>
  <si>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</si>
  <si>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</si>
  <si>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</si>
  <si>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</si>
  <si>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</si>
  <si>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</si>
  <si>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</si>
  <si>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</si>
  <si>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</si>
  <si>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</si>
  <si>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Consolidarea dialogului social si a parteneriatelor pentru ocupare si formare - GAL TIMISOARA</t>
  </si>
  <si>
    <t>ASOCIATIA GRUPUL DE ACTIUNE LOCALA TIMISOARA</t>
  </si>
  <si>
    <t>Fundația ”CENTRUL DE AFACERI ȘI MESERII EUROTRAINING''</t>
  </si>
  <si>
    <t>Cresterea capacitatii manageriale a unui numar de 30 de organizatii ale societatii civile /Cresterea capacitatii unui numar de 30 de organizatii ale societatii civile prin digitalizarea activitatilor specifice serviciilor pietei muncii si prin asigurarea infrastructurii necesare prin dezvoltarea si asigurarea accesului pe platforma digitala. / Cresterea capacitatii a 30 de organizatii ale societatii civile prin acordarea de sprijin in vederea implementarii de masuri active de ocupare a fortei de  munca prin dezvoltarea de initiativelor anteprenoriale, prin furnizarea de servicii de formare profesionala, prin furnizarea de servicii de stimulare a ocuparii fortei de munca (servicii de informare si consiliere, servicii de mediere pe piata muncii)/ Interconectarea celor 30 de organizatii ale societatii civile in cadrul unei retele multiregionale pentru ocupare si formare profesionala si stimulare a dialogului civic si la un parteneriat pentru ocupare si formare la nivel european/Cresterea nivelului de competenta pentru 70 de persoane incadrate in categoria membrilor/specialistilor din cadrul celor 30 de organizatii ale societatii civile sprijinite prin proiect in vederea dobandirii de competente relevante pentru activitatile implementate de aceste organizatii pe piata muncii si pentru cresterea capacitatii de indeplinire a atributiilor/sarcinilor ce le revin in cadrul organizatiei si pentru intarirea capacitatii manageriale a organizatiei</t>
  </si>
  <si>
    <t>VEST</t>
  </si>
  <si>
    <t>139_P1</t>
  </si>
  <si>
    <t>Consolidarea dialogului social si a parteneriatelor pentru ocupare si formare – GAL COLINELE RECAS</t>
  </si>
  <si>
    <t>ASOCIATIA GRUPUL DE ACTIUNE LOCALA COLINELE RECAS</t>
  </si>
  <si>
    <t>CAMERA DE COMERT, INDUSTRIE SI AGRICULTURA VASLUI</t>
  </si>
  <si>
    <t>GIGABYTE – Cresterea capacitatii OSC in Era Gig Economy</t>
  </si>
  <si>
    <t>ASOCIAŢIA DE TURISM RURAL DÂMBOVIŢA-30996638</t>
  </si>
  <si>
    <t>Obiectivul general al proiectului consta in cresterea capacitatii a 30 de Organizatii ale societatii civile, de participare la dialog civic, de a-si dezvolta si imbunatatii contributia la incluziunea prin ocupare si formare a lucratorilor cu forme de munca atipica si de a participa la crearea si furnizarea de masuri active de ocupare, ca urmare a participarii acestora la un pachet de activitati inovative si formative.</t>
  </si>
  <si>
    <t>SPORTIVE: Sprijin pentru Performanța Ocupațională și Reconversia Talentelor Sportive</t>
  </si>
  <si>
    <t>ASOCIATIA PENTRU DEZVOLTAREA ANTREPRENORIATULUI FEMININ-14196560</t>
  </si>
  <si>
    <t>Obiectivul general al proiectului consta in cresterea capacitatii a 30 de Organizatii ale societatii civile, de participare la dialog civic, de a-si dezvolta si imbunatatii contributia la incluziunea prin ocupare si formare a categoriilor dezavantajate, respectiv sportivi/fosti sportivi de agrement sau performanta (ex:balet, dansuri, etc.) si de a participa la crearea si furnizarea de masuri active de ocupare, ca urmare a participarii acestora la un pachet de activitati inovative si formative.</t>
  </si>
  <si>
    <t>EVEN - Employment and Vocational Education Network</t>
  </si>
  <si>
    <t>Obiectivul general al proiectului consta in cresterea capacitatii a 30 de Organizatii ale societatii civile, de participare la dialog civic, de a-si dezvolta si imbunatatii contributia la incluziunea prin ocupare si formare a categoriilor dezavantajate, respectiv persoane cu boli cronice si de a participa la crearea si furnizarea de masuri active de ocupare, Ca urmare a participarii acestora la un pachet de activitati inovative si formative.</t>
  </si>
  <si>
    <t>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</si>
  <si>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NGO MATCHES - Inițiative de Digitalizare și Extindere a Parteneriatelor ONG la Nivel Național și Internațional</t>
  </si>
  <si>
    <t>ASOCIATIA PENTRU PROMOVAREA AFACERILOR IN ROMANIA - 11249172</t>
  </si>
  <si>
    <t>Proiectul ”NGO MATCHES - Inițiative de Digitalizare și Extindere a Parteneriatelor ONG la Nivel Național și Internațional” are ca obiectiv general consolidarea dialogului social în rândul organizațiilor societății civile active în domeniul pieței muncii, prin implementarea de activități care vizează îmbunătățirea capacității și digitalizarea OSC-urilor, prin sprijinirea acestora de a se implica activ în dialoguri și de a stabili parteneriate la nivel național și european, precum și prin furnizarea de programe de formare pentru membrii acestor organizații.</t>
  </si>
  <si>
    <t>AB,BH,BN,BV,CJ,CV,HR,MM,MS,SB,SJ,SM</t>
  </si>
  <si>
    <t>Centru,Nord-Vest</t>
  </si>
  <si>
    <t>GALosfera - parteneriat european pentru ocupare si formare</t>
  </si>
  <si>
    <t>ASOCIAŢIA PRO UNESCO</t>
  </si>
  <si>
    <t>JOB TRAINER MOTOC S.R.L.-27906198,SADC EXPERT CONSULTING SRL-18361075</t>
  </si>
  <si>
    <t>Obiectivul general al proiectului constă în furnizarea unui pachet integrat pentru partenerii sociali de tip Grupuri de Acțiune Locală în scopul modernizării și îmbunătățirii funcționării dialogului social pentru piața muncii și al creșterii capacității organizațiilor societății civile de implicare în dialog, de a contribui la incluziunea prin ocupare și formare a categoriilor dezavantajate și de a participa, după caz, la furnizarea de măsuri active de ocupare.</t>
  </si>
  <si>
    <t>Servicii pentru organizarea primei reuniuni ordinare din anul 2024 a Comitetului de monitorizare pentru PEO si PoIDS 2021-2027 (PEO)</t>
  </si>
  <si>
    <t>Sprijin logistic pentru funcționarea Organismului Intermediar pentru Programul Educație și Ocupare 2021-2027 (cheltuieli de funcționare)</t>
  </si>
  <si>
    <t>Sprijin acordat OIR PECU BI pentru efectuarea de diverse deplasari si organizarea de diverse evenimente (PEO)</t>
  </si>
  <si>
    <t>Sprijinirea activităților Organismului Intermediar pentru Programul Educație și Ocupare 2021-2027 - Ministerul Educației (cheltuieli salariale)</t>
  </si>
  <si>
    <t>Sprijin acordat OIR VEST pentru efectuarea deplasarilor</t>
  </si>
  <si>
    <t>MINISTERUL EDUCATIEI</t>
  </si>
  <si>
    <t>Obiectivul general al acestui proiect este sprijinul acordat OIRBI de a asigura cheltuielile pentru îndeplinirea atribuțiilor în domeniul managementului și implementării Programului Educație și Ocupare 2021-2027 (PEO) 2021-2027.</t>
  </si>
  <si>
    <t>Obiectivul general al acestui proiect este sprijinul acordat Organismului Intermediar POCU din cadrul Ministerului Educației pentru a asigura cheltuielile de funcționare pentru îndeplinirea atribuțiilor delegate în implementarea Programului Educație și Ocupare (PEO) 2021-2027.</t>
  </si>
  <si>
    <t>Obiectivul general al proiectului consta in imbunatatirea si consolidarea capacitatii OIRBI de a gestiona proiectele finantate prin Programul Educatie si Ocupare 2021-2027 în cadrul prioritatilor delegate, cu respectarea principiilor managementului eficient, transparentei, parteneriatului si în conformitate cu legislatia nationala si comunitara.</t>
  </si>
  <si>
    <t xml:space="preserve">Obiectivul general al proiectului consta in imbunatatirea si consolidarea capacitatii Organismului Intermediar Ministerul Educației de a gestiona proiectele finantate prin *Programul Educatie si Ocupare 2021-2027 în cadrul prioritatilor delegate, cu respectarea principiilor managementului eficient, transparentei, parteneriatului si în conformitate cu legislatia nationala si comunitara.
</t>
  </si>
  <si>
    <t>Obiectivul general al proiectului consta in imbunatatirea si consolidarea capacitatii OIR PECU Regiunea Vest de a gestiona proiectele finantate prin Programului Educatie si Ocupare (PEO) 2021-2027 în cadrul prioritatilor delegate, cu respectarea principiilor managementului eficient, transparentei, parteneriatului si în conformitate cu legislatia nationala si comunitara.</t>
  </si>
  <si>
    <t>AR,CS,HD,TM</t>
  </si>
  <si>
    <t>Data de începere a proiectului</t>
  </si>
  <si>
    <t>1/09.02.2024, 2/22.02.2024</t>
  </si>
  <si>
    <t>PRO DIALOG SOCIAL</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</si>
  <si>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</si>
  <si>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</si>
  <si>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</si>
  <si>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</si>
  <si>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</si>
  <si>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</si>
  <si>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</si>
  <si>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</si>
  <si>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</si>
  <si>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</si>
  <si>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</si>
  <si>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</si>
  <si>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</si>
  <si>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</si>
  <si>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</si>
  <si>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</si>
  <si>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</si>
  <si>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</si>
  <si>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</si>
  <si>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</si>
  <si>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</si>
  <si>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</si>
  <si>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</si>
  <si>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</si>
  <si>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</si>
  <si>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</si>
  <si>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</si>
  <si>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</si>
  <si>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SANITAS UNIUNEA SINDICALA JUDETEANA</t>
  </si>
  <si>
    <t>UNIUNEA JUDETEANA SANITAS OLT-7281256</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</si>
  <si>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 în vederea îmbunătățirii și modernizării di</t>
  </si>
  <si>
    <t>AA1/18.04.2023</t>
  </si>
  <si>
    <t>Raportare cut-off date 31 mai 2024</t>
  </si>
  <si>
    <t>Sprijin acordat OIR PECU REGIUNEA SUD – EST pentru finantarea cheltuielilor de deplasare in perioada 2024 – 2029, suportat din PEO</t>
  </si>
  <si>
    <t>Asigurarea cheltuielilor de transport -cazare OIR PECU SVO</t>
  </si>
  <si>
    <t>Sprijin acordat OIR PECU - Regiunea Sud-Muntenia, prin PEO, pentru finantarea cheltuielilor cu deplasarea</t>
  </si>
  <si>
    <t>Obiectivul general al proiectului consta in imbunatatirea si consolidarea capacitatii OIR PECU Regiunea Sud-Vest Oltenia de a gestiona proiectele finantate prin Programul Educație și Ocupare (PEO)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</si>
  <si>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Regiunea Sud-Muntenia de a gestiona proiectele finantate prin Programul Educatie si Ocupare (PEO) 2021-2027 în cadrul prioritatilor delegate, cu respectarea principiilor managementului eficient, transparentei, parteneriatului si în conformitate cu legislatia nationala si comunitara.</t>
  </si>
  <si>
    <t>P7.Creșterea calității ofertei de educație si formare profesională pentru asigurarea echității sistemului si o mai bună adaptare la dinamica pieței muncii și la provocările inovării și progresului tehnologic</t>
  </si>
  <si>
    <t>ES4.5_Îmbunătățirea calității, a caracterului incluziv, a eficacității și a relevanței sistemelor de educație și formare pentru piața muncii, inclusiv prin validarea învățării non-formale și informale, pentru a sprijini dobândirea de competențe-cheie, inclusiv de competențe de antreprenoriat și digitale, precum și prin promovarea introducerii sistemelor de formare duală și a sistemelor de ucenicie (FSE+)</t>
  </si>
  <si>
    <t>Romania la orizont 2023: Cresterea relevantei internationale prin internationalizarea invatamantului superior</t>
  </si>
  <si>
    <t>UNITATEA EXECUTIVA PENTRU FINANTAREA INVATAMANTULUI SUPERIOR, A CERCETARII, DEZVOLTARII SI INOVARII</t>
  </si>
  <si>
    <t>MINISTERUL EDUCATIEI-13729380</t>
  </si>
  <si>
    <t>Creșterea calității învățământului superior românesc și a ofertei de educație și formare profesională prin dezvoltarea și suport în realizarea politicilor de internaționalizare a învățământului superior românesc.</t>
  </si>
  <si>
    <t>AB,AR,AG,BC,B,BH,BN,BT,BR,BV,BZ,CL,CS,CJ,CT,CV,DB,DJ,GL,GR,GJ,HR,HD,IL,IS,IF,MM,MH,MS,NT,OT,PH,SJ,SM,SB,SV,TR,TM,TL,VL,VS,VN</t>
  </si>
  <si>
    <t>Sud-Vest Oltenia,Sud-Est,Nord-Est,Sud-Est,Vest,Sud-Muntenia,Nord-Vest,Nord-Est,Centru,Sud-Muntenia,Bucureşti-Ilfov</t>
  </si>
  <si>
    <t>Adaptarea ofertei educaționale la solicitările pieței muncii prin fundamentarea politicilor din domeniu pe bază de date</t>
  </si>
  <si>
    <t>Dezvoltarea instrumentelor sistemice (inclusiv instrumente digitale), a competențelor orizontale, capacităților și mecanismelor instituționale la nivelul universităților pentru (1) asigurarea unui cadru coerent de elaborare și monitorizare a politicilor publice privind angajabilitatea absolvenților și (2) promovarea dezvoltării programelor de studii terțiare corelate cu dinamica pieței muncii.</t>
  </si>
  <si>
    <t>Nord-Vest, Nord-Est, Sud-Vest, Sud-Est, Sud, Vest, Centru, București-Ilfov</t>
  </si>
  <si>
    <t>ONG-uri pentru piata muncii</t>
  </si>
  <si>
    <t>FUNDATIA WORLD VISION ROMANIA</t>
  </si>
  <si>
    <t>ASCENDO SRL-14177941</t>
  </si>
  <si>
    <t>Obiectivul general al proiectului constă în consolidarea capacitatii partenerilor sociali prin cresterea capacitatii strategice si manageriale, digitale si operationale, de networking, dialog social si advocacy pentru 30 de Organizatii ale Societatii Civile active la nivel local prin 72 de membri/angajati/voluntari, in vederea furnizarii de servicii pe piata muncii prin formare si masuri active de ocupare, si in vederea implicarii active in dezvoltarea si monitorizarea politicilor publice in domeniul ocuparii si formarii profesionale.</t>
  </si>
  <si>
    <t>AB,AG,BC,BH,BN,BT,BV,BZ,CJ,CL,CV,DB,DJ,GJ,GL,GR,HR,IL,IS,M,MS,NT,OT,PH,SB,SJ,SV,VL,VN,VS</t>
  </si>
  <si>
    <t>Centru,Nord-Est,Nord-Vest,Sud-Est,Sud-Muntenia,Sud-Vest Oltenia</t>
  </si>
  <si>
    <t>Centrul de EXcelenta pentru consolidarea capacitatii ONG-urilor in domeniul ocuparii si formarii profesionale</t>
  </si>
  <si>
    <t>ASOCIATIA "EUROFED"</t>
  </si>
  <si>
    <t>ASOCIAŢIA ARION 34398688</t>
  </si>
  <si>
    <t xml:space="preserve">Obiectivul general al proiectului vizeaza infiintarea unui Centru de EXcelenta pentru consolidarea capacitatii ONG-urilor in domeniul ocuparii si formarii profesionale (structura fara personalitate juridica) in cadrul caruia se vor furnizarea de masuri dedicate pentru 75 membrii/specialisti din 32 OSC-uri prin care sunt sustinuti pentru dezvoltarea competentelor, abilitatilor si resurselor pentru a demara si gestiona procese de dezvoltare organizationala si consolidarea dialogului civic in domeniul pietei muncii. </t>
  </si>
  <si>
    <t>ConnectOSC: Digitalizare si dialog civic pentru servicii de ocupare optimizate</t>
  </si>
  <si>
    <t>ASOCIATIA GO-AHEAD</t>
  </si>
  <si>
    <t>CAMERA DE COMERT SI INDUSTRIE BRASOV 4443167</t>
  </si>
  <si>
    <t>Obiectivul general al proiectului este acela de a facilita și consolida dialogul social și parteneriatele pentru ocupare și formare, prin creșterea capacității a 30 de organizații de a furniza măsuri active de ocupare pe piata muncii, de a contribui la incluziunea prin ocupare și formare a categoriilor dezavantajate, de a deveni membri activi ai societatii civile si parte activa a dialogului civic la nivel local si national.</t>
  </si>
  <si>
    <t>FUNDATIA LAM - 11249172</t>
  </si>
  <si>
    <t>Dialog social și parteneriate pentru Ocupare și Formare</t>
  </si>
  <si>
    <t>ASOCIATIA PROFESIONALA NEGUVERNAMENTALA DE ASISTENTA SOCIALA ASSOC</t>
  </si>
  <si>
    <t>FUNDATIA PENTRU DEZVOLTAREA SERVICIILOR SOCIALE - 26292243</t>
  </si>
  <si>
    <t>Obiectivul general al proiectului este consolidarea dialogului social și a parteneriatelor pentru ocupare și formare, cu participarea a 318 membrii (persoane fizice - personal
angajat/voluntar/membru al organelor de conducere/membru al unei comisii de dialog social/civic al asociațiilor/fundațiilor/federațiilor) din 32 societăți civile (asociații și fundații, inclusiv federații care au ca obiective implementarea de măsuri specifice pieței muncii) din Regiunea NV, în vederea creșterii capacității de implicare în dialog, de a
contribui la incluziunea prin ocupare și formare a categoriilor dezavantajate și de a participa la furnizarea de măsuri active de ocupare</t>
  </si>
  <si>
    <t>BH, CJ, SJ, BN, SM, MM</t>
  </si>
  <si>
    <t>Parteneriat pentru ocupare 2.0</t>
  </si>
  <si>
    <t>FUNDAŢIA CIVITAS PENTRU SOCIETATEA CIVILĂ CLUJ</t>
  </si>
  <si>
    <t>FUNDATIA WORLD VISION ROMANIA - 9232411</t>
  </si>
  <si>
    <t>Proiectul vizează creșterea capacității organizațiilor societății civile de a contribui la incluziunea prin ocupare și formare a categoriilor dezavantajate și de a se implica în implementarea măsurilor de ocupare, prin acțiuni de sprijin în vederea întăririi rolului acestora pe piața muncii și implicarea lor în consolidarea dialogului civic</t>
  </si>
  <si>
    <t xml:space="preserve">VS, BT, NT, BC, SV, IS, VL, OT, MH, GJ, DJ, SB, MS, HG, CV, BV, AB, SJ, SM, MM, CJ, BN, BH </t>
  </si>
  <si>
    <t>Nord-Est, Sud-Vest Oltenia, Centru, Nord-Vest</t>
  </si>
  <si>
    <t>ESO4.2_Modernizarea instituțiilor și a serviciilor pieței muncii pentru ca acestea să evalueze și să anticipeze necesitățile în materie de competențe, să asigure o asistență promptă</t>
  </si>
  <si>
    <t>PARTENERIAT PENTRU OCUPARE SI FORMARE IN REGIUNILE SUD MUNTENIA SI SUD EST</t>
  </si>
  <si>
    <t>ASOCIATIA DE DEZVOLTARE "EQ"</t>
  </si>
  <si>
    <t>CAMERA DE COMERT INDUSTRIE SI AGRICULTURA - IALOMITA</t>
  </si>
  <si>
    <t>Obiectivul general este cresterea capacitatii a 30 de organizatii, care au in actul constitutiv/statut ca si obiective implementarea de masuri specifice pietei muncii, din Regiunile Sud Muntenia si Sud Est, de a contribui la incluziunea prin ocupare si formare a categoriilor dezavantajate si de a participa la furnizarea de masuri active de ocupare, prin implicarea in activitati integrate dedicate atat organizatiilor cat si angajatilor/membrilor/voluntarilor proveniti din aceste organizatii.</t>
  </si>
  <si>
    <t>VN, TL, GL, CT, BZ, BR, PH, TR, IL, GR, DB, CL, AG</t>
  </si>
  <si>
    <t>Sud-Est, Sud-Muntenia</t>
  </si>
  <si>
    <t>CivicPlus- modernizarea  serviciilor pieței muncii prin îmbunătățirea capacității și digitalizarea OSC și consolidarea dialogului civic</t>
  </si>
  <si>
    <t>”PRO INCLUSIV: servicii OSC de calitate, pentru piata muncii”</t>
  </si>
  <si>
    <t>ASOCIATIA PENTRU ASISTENTA SOCIALA " UNIVERSUL COPIILOR SPECIALI" PITESTI</t>
  </si>
  <si>
    <t>ASOCIATIA DE TINERET PENTRU INVATAMANT SI STIINTA SOLARIS</t>
  </si>
  <si>
    <t>ASOCIAŢIA PROFESIONALĂ NEGUVERNAMENTALĂ DE ASISTENŢĂ SOCIALĂ ASSOC - SUD - CENTRU-35182045</t>
  </si>
  <si>
    <t>ASOCIAŢIA CONSULTANŢILOR ŞI EXPERŢILOR ÎN ECONOMIE SOCIALĂ ROMÂNIA-28211563,GLOBAL COMMERCIUM DEVELOPMENT SRL-21647540</t>
  </si>
  <si>
    <t>AB,AG,BV,CL,CV,DB,DJ,GJ,GR,HR,IL,MH,MS,OT,PH,SB,TR,VL</t>
  </si>
  <si>
    <t>Centru,Sud-Muntenia,Sud-Vest Oltenia</t>
  </si>
  <si>
    <t>AB,AG,BR,BV,BZ,CL,CT,CV,DB,DJ,GJ,GL,GR,HR,IL,MH,MS,OT,PH,SB,TL,TR,VL,VN</t>
  </si>
  <si>
    <t>Centru,Sud-Est,Sud-Muntenia,Sud-Vest Oltenia</t>
  </si>
  <si>
    <t>AA1/07.05.2023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</si>
</sst>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8"/>
      <color theme="1"/>
      <name val="Calibri"/>
      <family val="2"/>
      <scheme val="minor"/>
    </font>
    <font>
      <sz val="10"/>
      <name val="Calibri"/>
      <family val="2"/>
      <scheme val="minor"/>
    </font>
    <font>
      <sz val="11"/>
      <color indexed="8"/>
      <name val="Calibri"/>
      <family val="2"/>
      <scheme val="minor"/>
    </font>
    <font>
      <b/>
      <sz val="10"/>
      <name val="Calibri"/>
      <family val="2"/>
      <scheme val="minor"/>
    </font>
    <font>
      <sz val="10"/>
      <color theme="4" tint="-0.499984740745262"/>
      <name val="Calibri"/>
      <family val="2"/>
      <scheme val="minor"/>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bottom style="double">
        <color rgb="FF0000FF"/>
      </bottom>
      <diagonal/>
    </border>
    <border>
      <left/>
      <right/>
      <top style="double">
        <color rgb="FF0000FF"/>
      </top>
      <bottom style="double">
        <color rgb="FF0000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rgb="FF0000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rgb="FF0000FF"/>
      </bottom>
      <diagonal/>
    </border>
    <border>
      <left style="thin">
        <color indexed="64"/>
      </left>
      <right style="double">
        <color indexed="64"/>
      </right>
      <top/>
      <bottom style="double">
        <color rgb="FF0000FF"/>
      </bottom>
      <diagonal/>
    </border>
    <border>
      <left style="double">
        <color indexed="64"/>
      </left>
      <right/>
      <top style="double">
        <color rgb="FF0000FF"/>
      </top>
      <bottom style="double">
        <color rgb="FF0000FF"/>
      </bottom>
      <diagonal/>
    </border>
    <border>
      <left style="double">
        <color indexed="64"/>
      </left>
      <right/>
      <top/>
      <bottom/>
      <diagonal/>
    </border>
    <border>
      <left/>
      <right style="double">
        <color indexed="64"/>
      </right>
      <top/>
      <bottom/>
      <diagonal/>
    </border>
    <border>
      <left/>
      <right style="double">
        <color indexed="64"/>
      </right>
      <top style="double">
        <color rgb="FF0000FF"/>
      </top>
      <bottom style="double">
        <color rgb="FF0000FF"/>
      </bottom>
      <diagonal/>
    </border>
  </borders>
  <cellStyleXfs count="2">
    <xf numFmtId="0" fontId="0" fillId="0" borderId="0"/>
    <xf numFmtId="0" fontId="6" fillId="0" borderId="0"/>
  </cellStyleXfs>
  <cellXfs count="11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0" fontId="3" fillId="0" borderId="0" xfId="0" applyFont="1" applyAlignment="1">
      <alignment vertical="center"/>
    </xf>
    <xf numFmtId="14"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xf numFmtId="0" fontId="3" fillId="0" borderId="0" xfId="0" applyFont="1"/>
    <xf numFmtId="0" fontId="3" fillId="0" borderId="0" xfId="0" applyFont="1" applyAlignment="1">
      <alignment horizontal="center"/>
    </xf>
    <xf numFmtId="0" fontId="4" fillId="0" borderId="0" xfId="0" applyFont="1"/>
    <xf numFmtId="14" fontId="3" fillId="0" borderId="0" xfId="0" applyNumberFormat="1" applyFont="1" applyAlignment="1">
      <alignment horizontal="center"/>
    </xf>
    <xf numFmtId="10" fontId="3" fillId="0" borderId="0" xfId="0" applyNumberFormat="1" applyFont="1"/>
    <xf numFmtId="0" fontId="3" fillId="0" borderId="0" xfId="0" applyFont="1" applyAlignment="1">
      <alignment horizontal="left"/>
    </xf>
    <xf numFmtId="4" fontId="3" fillId="0" borderId="0" xfId="0" applyNumberFormat="1" applyFont="1"/>
    <xf numFmtId="4" fontId="1" fillId="0" borderId="23" xfId="0" applyNumberFormat="1" applyFont="1" applyBorder="1" applyAlignment="1">
      <alignment vertical="center"/>
    </xf>
    <xf numFmtId="0" fontId="3" fillId="0" borderId="0" xfId="0" applyFont="1" applyAlignment="1">
      <alignment horizontal="right"/>
    </xf>
    <xf numFmtId="0" fontId="1" fillId="0" borderId="0" xfId="0" applyFont="1" applyAlignment="1">
      <alignment horizontal="right"/>
    </xf>
    <xf numFmtId="0" fontId="5" fillId="0" borderId="0" xfId="0" applyFont="1" applyAlignment="1">
      <alignment vertical="center"/>
    </xf>
    <xf numFmtId="0" fontId="3" fillId="2" borderId="9" xfId="0" applyFont="1"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applyAlignment="1">
      <alignment horizontal="left" vertical="center"/>
    </xf>
    <xf numFmtId="14" fontId="3" fillId="2" borderId="9" xfId="0" applyNumberFormat="1" applyFont="1" applyFill="1" applyBorder="1" applyAlignment="1">
      <alignment horizontal="center" vertical="center"/>
    </xf>
    <xf numFmtId="10" fontId="3" fillId="2" borderId="9" xfId="0" applyNumberFormat="1" applyFont="1" applyFill="1" applyBorder="1" applyAlignment="1">
      <alignment vertical="center"/>
    </xf>
    <xf numFmtId="4" fontId="3" fillId="2" borderId="9" xfId="0" applyNumberFormat="1" applyFont="1" applyFill="1" applyBorder="1" applyAlignment="1">
      <alignment vertical="center"/>
    </xf>
    <xf numFmtId="0" fontId="3" fillId="2" borderId="9" xfId="0" applyFont="1" applyFill="1" applyBorder="1" applyAlignment="1">
      <alignment horizontal="right" vertical="center"/>
    </xf>
    <xf numFmtId="4" fontId="3" fillId="2" borderId="10" xfId="0" applyNumberFormat="1" applyFont="1" applyFill="1" applyBorder="1" applyAlignment="1">
      <alignment vertical="center"/>
    </xf>
    <xf numFmtId="4" fontId="5" fillId="2" borderId="5" xfId="0" applyNumberFormat="1" applyFont="1" applyFill="1" applyBorder="1" applyAlignment="1">
      <alignment horizontal="right" vertical="center" wrapText="1"/>
    </xf>
    <xf numFmtId="1" fontId="2" fillId="2" borderId="3" xfId="0" applyNumberFormat="1" applyFont="1" applyFill="1" applyBorder="1" applyAlignment="1">
      <alignment horizontal="center" vertical="top"/>
    </xf>
    <xf numFmtId="1" fontId="2" fillId="2" borderId="21" xfId="0" applyNumberFormat="1" applyFont="1" applyFill="1" applyBorder="1" applyAlignment="1">
      <alignment horizontal="center" vertical="top" wrapText="1"/>
    </xf>
    <xf numFmtId="0" fontId="7" fillId="2" borderId="9" xfId="0" applyFont="1" applyFill="1" applyBorder="1" applyAlignment="1">
      <alignment vertical="center"/>
    </xf>
    <xf numFmtId="1" fontId="2" fillId="2" borderId="3" xfId="0" applyNumberFormat="1" applyFont="1" applyFill="1" applyBorder="1" applyAlignment="1">
      <alignment horizontal="right" vertical="top"/>
    </xf>
    <xf numFmtId="4" fontId="2" fillId="2" borderId="21" xfId="0" applyNumberFormat="1" applyFont="1" applyFill="1" applyBorder="1" applyAlignment="1">
      <alignment horizontal="center" vertical="top" wrapText="1"/>
    </xf>
    <xf numFmtId="0" fontId="3" fillId="2" borderId="8" xfId="0" applyFont="1" applyFill="1" applyBorder="1" applyAlignment="1">
      <alignment vertical="center" wrapText="1"/>
    </xf>
    <xf numFmtId="0" fontId="3" fillId="0" borderId="0" xfId="0" applyFont="1" applyAlignment="1">
      <alignment wrapText="1"/>
    </xf>
    <xf numFmtId="0" fontId="1" fillId="0" borderId="0" xfId="0" applyFont="1" applyAlignment="1">
      <alignment wrapText="1"/>
    </xf>
    <xf numFmtId="0" fontId="5" fillId="0" borderId="22" xfId="0" applyFont="1" applyBorder="1" applyAlignment="1">
      <alignment vertical="center" wrapText="1"/>
    </xf>
    <xf numFmtId="0" fontId="1" fillId="0" borderId="22" xfId="0" applyFont="1" applyBorder="1" applyAlignment="1">
      <alignment vertical="center" wrapText="1"/>
    </xf>
    <xf numFmtId="0" fontId="1" fillId="0" borderId="22" xfId="0" applyFont="1" applyBorder="1" applyAlignment="1">
      <alignment wrapText="1"/>
    </xf>
    <xf numFmtId="0" fontId="8" fillId="0" borderId="0" xfId="0" applyFont="1" applyAlignment="1">
      <alignment vertical="center"/>
    </xf>
    <xf numFmtId="0" fontId="8" fillId="0" borderId="22" xfId="0" applyFont="1" applyBorder="1" applyAlignment="1">
      <alignment vertical="center" wrapText="1"/>
    </xf>
    <xf numFmtId="4" fontId="8" fillId="0" borderId="23" xfId="0" applyNumberFormat="1" applyFont="1" applyBorder="1" applyAlignment="1">
      <alignment vertical="center"/>
    </xf>
    <xf numFmtId="3" fontId="5" fillId="2" borderId="12"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wrapText="1"/>
    </xf>
    <xf numFmtId="3" fontId="5" fillId="2" borderId="12"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16"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4" fontId="5" fillId="2" borderId="7" xfId="0" applyNumberFormat="1" applyFont="1" applyFill="1" applyBorder="1" applyAlignment="1">
      <alignment horizontal="left" vertical="center" wrapText="1"/>
    </xf>
    <xf numFmtId="4" fontId="5" fillId="2" borderId="2" xfId="0" applyNumberFormat="1" applyFont="1" applyFill="1" applyBorder="1" applyAlignment="1">
      <alignment horizontal="left" vertical="center" wrapText="1"/>
    </xf>
    <xf numFmtId="4" fontId="5" fillId="2" borderId="7"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4" fontId="5" fillId="2" borderId="18" xfId="0" applyNumberFormat="1" applyFont="1" applyFill="1" applyBorder="1" applyAlignment="1">
      <alignment horizontal="right" vertical="center" wrapText="1"/>
    </xf>
    <xf numFmtId="4" fontId="5" fillId="2" borderId="20" xfId="0" applyNumberFormat="1" applyFont="1" applyFill="1" applyBorder="1" applyAlignment="1">
      <alignment horizontal="right" vertical="center" wrapText="1"/>
    </xf>
    <xf numFmtId="4" fontId="5" fillId="2" borderId="12"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2"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9" xfId="0" applyFont="1" applyFill="1" applyBorder="1" applyAlignment="1">
      <alignment horizontal="left" vertical="center" wrapText="1"/>
    </xf>
    <xf numFmtId="1" fontId="5" fillId="2" borderId="12"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4" fontId="5" fillId="2" borderId="12"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10" fontId="5" fillId="2" borderId="12" xfId="0" applyNumberFormat="1" applyFont="1" applyFill="1" applyBorder="1" applyAlignment="1">
      <alignment horizontal="left" vertical="center" wrapText="1"/>
    </xf>
    <xf numFmtId="10" fontId="5" fillId="2" borderId="1" xfId="0" applyNumberFormat="1" applyFont="1" applyFill="1" applyBorder="1" applyAlignment="1">
      <alignment horizontal="left" vertical="center" wrapText="1"/>
    </xf>
    <xf numFmtId="10" fontId="5" fillId="2" borderId="2" xfId="0" applyNumberFormat="1" applyFont="1" applyFill="1" applyBorder="1" applyAlignment="1">
      <alignment horizontal="left" vertical="center" wrapText="1"/>
    </xf>
    <xf numFmtId="4" fontId="2" fillId="2" borderId="24" xfId="0" applyNumberFormat="1" applyFont="1" applyFill="1" applyBorder="1" applyAlignment="1">
      <alignment horizontal="center" vertical="top"/>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14" fontId="5" fillId="0" borderId="0" xfId="0" applyNumberFormat="1" applyFont="1" applyBorder="1" applyAlignment="1">
      <alignment horizontal="center" vertical="center"/>
    </xf>
    <xf numFmtId="10" fontId="5"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4" fontId="5" fillId="0" borderId="23"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14" fontId="1" fillId="0" borderId="0" xfId="0" applyNumberFormat="1" applyFont="1" applyBorder="1" applyAlignment="1">
      <alignment horizontal="center" vertical="center"/>
    </xf>
    <xf numFmtId="10" fontId="1" fillId="0" borderId="0" xfId="0" applyNumberFormat="1" applyFont="1" applyBorder="1" applyAlignment="1">
      <alignment vertical="center"/>
    </xf>
    <xf numFmtId="4" fontId="1" fillId="0" borderId="0" xfId="0" applyNumberFormat="1" applyFont="1" applyBorder="1" applyAlignment="1">
      <alignment vertical="center"/>
    </xf>
    <xf numFmtId="0" fontId="1"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14" fontId="8" fillId="0" borderId="0" xfId="0" applyNumberFormat="1" applyFont="1" applyBorder="1" applyAlignment="1">
      <alignment horizontal="center" vertical="center"/>
    </xf>
    <xf numFmtId="10" fontId="8" fillId="0" borderId="0" xfId="0" applyNumberFormat="1" applyFont="1" applyBorder="1" applyAlignment="1">
      <alignment vertical="center"/>
    </xf>
    <xf numFmtId="4" fontId="8" fillId="0" borderId="0" xfId="0" applyNumberFormat="1" applyFont="1" applyBorder="1" applyAlignment="1">
      <alignment vertical="center"/>
    </xf>
    <xf numFmtId="0" fontId="8" fillId="0" borderId="0" xfId="0" applyFont="1" applyBorder="1" applyAlignment="1">
      <alignment horizontal="right" vertical="center"/>
    </xf>
  </cellXfs>
  <cellStyles count="2">
    <cellStyle name="Normal" xfId="0" builtinId="0"/>
    <cellStyle name="Normal 2" xfId="1" xr:uid="{766A8F77-DEDA-4D7F-8A2C-CB6E50CAB77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ABE3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EC115"/>
  <sheetViews>
    <sheetView tabSelected="1" topLeftCell="B1" zoomScale="85" zoomScaleNormal="85" workbookViewId="0">
      <pane ySplit="7" topLeftCell="A35" activePane="bottomLeft" state="frozen"/>
      <selection pane="bottomLeft" activeCell="L131" sqref="L131"/>
    </sheetView>
  </sheetViews>
  <sheetFormatPr defaultRowHeight="12.75" x14ac:dyDescent="0.2"/>
  <cols>
    <col min="1" max="1" width="0" style="3" hidden="1" customWidth="1"/>
    <col min="2" max="2" width="11.7109375" style="36" customWidth="1"/>
    <col min="3" max="3" width="9.140625" style="3"/>
    <col min="4" max="5" width="14" style="1" customWidth="1"/>
    <col min="6" max="7" width="9.140625" style="3"/>
    <col min="8" max="8" width="31.5703125" style="1" customWidth="1"/>
    <col min="9" max="9" width="9.85546875" style="1" customWidth="1"/>
    <col min="10" max="10" width="26.42578125" style="1" customWidth="1"/>
    <col min="11" max="11" width="9.140625" style="7" customWidth="1"/>
    <col min="12" max="12" width="43.42578125" style="3" customWidth="1"/>
    <col min="13" max="13" width="13.7109375" style="6" customWidth="1"/>
    <col min="14" max="14" width="14.7109375" style="6" customWidth="1"/>
    <col min="15" max="15" width="11.42578125" style="4" customWidth="1"/>
    <col min="16" max="16" width="12" style="7" customWidth="1"/>
    <col min="17" max="17" width="12.7109375" style="1" customWidth="1"/>
    <col min="18" max="18" width="10.5703125" style="3" customWidth="1"/>
    <col min="19" max="19" width="17.5703125" style="8" customWidth="1"/>
    <col min="20" max="20" width="16.5703125" style="8" customWidth="1"/>
    <col min="21" max="21" width="20.42578125" style="8" customWidth="1"/>
    <col min="22" max="22" width="16.42578125" style="8" customWidth="1"/>
    <col min="23" max="23" width="17.42578125" style="8" customWidth="1"/>
    <col min="24" max="24" width="17.85546875" style="18" customWidth="1"/>
    <col min="25" max="25" width="15.42578125" style="1" customWidth="1"/>
    <col min="26" max="26" width="18.28515625" style="8" customWidth="1"/>
    <col min="27" max="27" width="18.85546875" style="8" customWidth="1"/>
    <col min="28" max="16384" width="9.140625" style="1"/>
  </cols>
  <sheetData>
    <row r="1" spans="1:27 16357:16357" s="9" customFormat="1" ht="23.25" x14ac:dyDescent="0.35">
      <c r="A1" s="10"/>
      <c r="B1" s="35"/>
      <c r="C1" s="10"/>
      <c r="D1" s="10"/>
      <c r="E1" s="10"/>
      <c r="F1" s="10"/>
      <c r="G1" s="10"/>
      <c r="H1" s="11" t="s">
        <v>124</v>
      </c>
      <c r="K1" s="14"/>
      <c r="L1" s="10"/>
      <c r="M1" s="12"/>
      <c r="N1" s="12"/>
      <c r="O1" s="13"/>
      <c r="P1" s="14"/>
      <c r="R1" s="10"/>
      <c r="S1" s="15"/>
      <c r="T1" s="15"/>
      <c r="U1" s="15"/>
      <c r="V1" s="15"/>
      <c r="W1" s="15"/>
      <c r="X1" s="17"/>
      <c r="Z1" s="15"/>
      <c r="AA1" s="15"/>
    </row>
    <row r="2" spans="1:27 16357:16357" s="9" customFormat="1" ht="23.25" x14ac:dyDescent="0.35">
      <c r="A2" s="10"/>
      <c r="B2" s="35"/>
      <c r="C2" s="10"/>
      <c r="F2" s="10"/>
      <c r="G2" s="10"/>
      <c r="H2" s="11" t="s">
        <v>349</v>
      </c>
      <c r="K2" s="14"/>
      <c r="L2" s="10"/>
      <c r="M2" s="12"/>
      <c r="N2" s="12"/>
      <c r="O2" s="13"/>
      <c r="P2" s="14"/>
      <c r="R2" s="10"/>
      <c r="S2" s="15"/>
      <c r="T2" s="15"/>
      <c r="U2" s="15"/>
      <c r="V2" s="15"/>
      <c r="W2" s="15"/>
      <c r="X2" s="17"/>
      <c r="Z2" s="15"/>
      <c r="AA2" s="15"/>
    </row>
    <row r="3" spans="1:27 16357:16357" ht="16.5" customHeight="1" thickBot="1" x14ac:dyDescent="0.25"/>
    <row r="4" spans="1:27 16357:16357" s="9" customFormat="1" ht="36" customHeight="1" thickTop="1" x14ac:dyDescent="0.2">
      <c r="A4" s="72" t="s">
        <v>3</v>
      </c>
      <c r="B4" s="75" t="s">
        <v>0</v>
      </c>
      <c r="C4" s="72" t="s">
        <v>1</v>
      </c>
      <c r="D4" s="61" t="s">
        <v>39</v>
      </c>
      <c r="E4" s="61" t="s">
        <v>128</v>
      </c>
      <c r="F4" s="78" t="s">
        <v>2</v>
      </c>
      <c r="G4" s="72" t="s">
        <v>3</v>
      </c>
      <c r="H4" s="61" t="s">
        <v>4</v>
      </c>
      <c r="I4" s="61" t="s">
        <v>81</v>
      </c>
      <c r="J4" s="61" t="s">
        <v>34</v>
      </c>
      <c r="K4" s="61" t="s">
        <v>35</v>
      </c>
      <c r="L4" s="84" t="s">
        <v>127</v>
      </c>
      <c r="M4" s="81" t="s">
        <v>314</v>
      </c>
      <c r="N4" s="81" t="s">
        <v>274</v>
      </c>
      <c r="O4" s="87" t="s">
        <v>5</v>
      </c>
      <c r="P4" s="61" t="s">
        <v>100</v>
      </c>
      <c r="Q4" s="64" t="s">
        <v>6</v>
      </c>
      <c r="R4" s="61" t="s">
        <v>126</v>
      </c>
      <c r="S4" s="49" t="s">
        <v>7</v>
      </c>
      <c r="T4" s="67"/>
      <c r="U4" s="68"/>
      <c r="V4" s="69" t="s">
        <v>8</v>
      </c>
      <c r="W4" s="59" t="s">
        <v>9</v>
      </c>
      <c r="X4" s="43" t="s">
        <v>10</v>
      </c>
      <c r="Y4" s="46" t="s">
        <v>11</v>
      </c>
      <c r="Z4" s="49" t="s">
        <v>12</v>
      </c>
      <c r="AA4" s="50"/>
    </row>
    <row r="5" spans="1:27 16357:16357" s="9" customFormat="1" ht="21" customHeight="1" x14ac:dyDescent="0.2">
      <c r="A5" s="73"/>
      <c r="B5" s="76"/>
      <c r="C5" s="73"/>
      <c r="D5" s="62"/>
      <c r="E5" s="62"/>
      <c r="F5" s="79"/>
      <c r="G5" s="73"/>
      <c r="H5" s="62"/>
      <c r="I5" s="62"/>
      <c r="J5" s="62"/>
      <c r="K5" s="62"/>
      <c r="L5" s="85"/>
      <c r="M5" s="82"/>
      <c r="N5" s="82"/>
      <c r="O5" s="88"/>
      <c r="P5" s="62"/>
      <c r="Q5" s="65"/>
      <c r="R5" s="62"/>
      <c r="S5" s="51" t="s">
        <v>13</v>
      </c>
      <c r="T5" s="52"/>
      <c r="U5" s="53" t="s">
        <v>14</v>
      </c>
      <c r="V5" s="70"/>
      <c r="W5" s="60"/>
      <c r="X5" s="44"/>
      <c r="Y5" s="47"/>
      <c r="Z5" s="55" t="s">
        <v>15</v>
      </c>
      <c r="AA5" s="57" t="s">
        <v>16</v>
      </c>
    </row>
    <row r="6" spans="1:27 16357:16357" ht="38.25" customHeight="1" thickBot="1" x14ac:dyDescent="0.25">
      <c r="A6" s="74"/>
      <c r="B6" s="77"/>
      <c r="C6" s="74"/>
      <c r="D6" s="63"/>
      <c r="E6" s="63"/>
      <c r="F6" s="80"/>
      <c r="G6" s="74"/>
      <c r="H6" s="63"/>
      <c r="I6" s="63"/>
      <c r="J6" s="63"/>
      <c r="K6" s="63"/>
      <c r="L6" s="86"/>
      <c r="M6" s="83"/>
      <c r="N6" s="83"/>
      <c r="O6" s="89"/>
      <c r="P6" s="63"/>
      <c r="Q6" s="66"/>
      <c r="R6" s="63"/>
      <c r="S6" s="28" t="s">
        <v>123</v>
      </c>
      <c r="T6" s="28" t="s">
        <v>17</v>
      </c>
      <c r="U6" s="54"/>
      <c r="V6" s="71"/>
      <c r="W6" s="54"/>
      <c r="X6" s="45"/>
      <c r="Y6" s="48"/>
      <c r="Z6" s="56"/>
      <c r="AA6" s="58"/>
      <c r="XEC6" s="9"/>
    </row>
    <row r="7" spans="1:27 16357:16357" s="9" customFormat="1" ht="18.75" customHeight="1" thickTop="1" thickBot="1" x14ac:dyDescent="0.25">
      <c r="A7" s="29">
        <v>5</v>
      </c>
      <c r="B7" s="30">
        <v>0</v>
      </c>
      <c r="C7" s="29">
        <v>1</v>
      </c>
      <c r="D7" s="29">
        <v>2</v>
      </c>
      <c r="E7" s="30">
        <v>3</v>
      </c>
      <c r="F7" s="29">
        <v>4</v>
      </c>
      <c r="G7" s="29">
        <v>5</v>
      </c>
      <c r="H7" s="30">
        <v>6</v>
      </c>
      <c r="I7" s="29">
        <v>7</v>
      </c>
      <c r="J7" s="29">
        <v>8</v>
      </c>
      <c r="K7" s="30">
        <v>9</v>
      </c>
      <c r="L7" s="29">
        <v>10</v>
      </c>
      <c r="M7" s="29">
        <v>11</v>
      </c>
      <c r="N7" s="30">
        <v>12</v>
      </c>
      <c r="O7" s="29">
        <v>13</v>
      </c>
      <c r="P7" s="29">
        <v>14</v>
      </c>
      <c r="Q7" s="30">
        <v>15</v>
      </c>
      <c r="R7" s="29">
        <v>16</v>
      </c>
      <c r="S7" s="29">
        <v>17</v>
      </c>
      <c r="T7" s="30">
        <v>18</v>
      </c>
      <c r="U7" s="29">
        <v>19</v>
      </c>
      <c r="V7" s="31">
        <v>20</v>
      </c>
      <c r="W7" s="30">
        <v>21</v>
      </c>
      <c r="X7" s="32">
        <v>22</v>
      </c>
      <c r="Y7" s="29">
        <v>23</v>
      </c>
      <c r="Z7" s="33">
        <v>24</v>
      </c>
      <c r="AA7" s="90">
        <v>25</v>
      </c>
      <c r="XEC7" s="1"/>
    </row>
    <row r="8" spans="1:27 16357:16357" s="19" customFormat="1" ht="18.75" customHeight="1" thickTop="1" x14ac:dyDescent="0.2">
      <c r="A8" s="91">
        <v>309451</v>
      </c>
      <c r="B8" s="37" t="s">
        <v>86</v>
      </c>
      <c r="C8" s="91">
        <v>1</v>
      </c>
      <c r="D8" s="92" t="s">
        <v>37</v>
      </c>
      <c r="E8" s="92" t="s">
        <v>129</v>
      </c>
      <c r="F8" s="91">
        <v>57</v>
      </c>
      <c r="G8" s="91">
        <v>309451</v>
      </c>
      <c r="H8" s="92" t="s">
        <v>40</v>
      </c>
      <c r="I8" s="92">
        <v>5541651</v>
      </c>
      <c r="J8" s="92" t="s">
        <v>67</v>
      </c>
      <c r="K8" s="93" t="s">
        <v>82</v>
      </c>
      <c r="L8" s="93" t="s">
        <v>155</v>
      </c>
      <c r="M8" s="94">
        <v>45323</v>
      </c>
      <c r="N8" s="94">
        <v>47149</v>
      </c>
      <c r="O8" s="95">
        <f>S8/(S8+T8+U8)</f>
        <v>0.7640449438202247</v>
      </c>
      <c r="P8" s="93" t="s">
        <v>109</v>
      </c>
      <c r="Q8" s="92" t="s">
        <v>112</v>
      </c>
      <c r="R8" s="91">
        <v>139</v>
      </c>
      <c r="S8" s="96">
        <v>28434614.173483144</v>
      </c>
      <c r="T8" s="96">
        <v>8781277.9065168537</v>
      </c>
      <c r="U8" s="96">
        <v>0</v>
      </c>
      <c r="V8" s="96">
        <v>0</v>
      </c>
      <c r="W8" s="96">
        <v>37215892.079999998</v>
      </c>
      <c r="X8" s="97" t="s">
        <v>85</v>
      </c>
      <c r="Y8" s="98" t="s">
        <v>273</v>
      </c>
      <c r="Z8" s="96">
        <v>3088000</v>
      </c>
      <c r="AA8" s="99">
        <v>0</v>
      </c>
      <c r="XEC8" s="9"/>
    </row>
    <row r="9" spans="1:27 16357:16357" s="19" customFormat="1" ht="18.75" customHeight="1" x14ac:dyDescent="0.25">
      <c r="A9" s="91">
        <v>302344</v>
      </c>
      <c r="B9" s="37" t="s">
        <v>86</v>
      </c>
      <c r="C9" s="91">
        <v>2</v>
      </c>
      <c r="D9" s="92" t="s">
        <v>37</v>
      </c>
      <c r="E9" s="92" t="s">
        <v>129</v>
      </c>
      <c r="F9" s="91">
        <v>57</v>
      </c>
      <c r="G9" s="91">
        <v>302344</v>
      </c>
      <c r="H9" s="92" t="s">
        <v>41</v>
      </c>
      <c r="I9" s="92">
        <v>7137227</v>
      </c>
      <c r="J9" s="92" t="s">
        <v>68</v>
      </c>
      <c r="K9" s="93" t="s">
        <v>82</v>
      </c>
      <c r="L9" s="93" t="s">
        <v>156</v>
      </c>
      <c r="M9" s="94">
        <v>45323</v>
      </c>
      <c r="N9" s="94">
        <v>46783</v>
      </c>
      <c r="O9" s="95">
        <f>S9/(S9+T9+U9)</f>
        <v>0.7640449438202247</v>
      </c>
      <c r="P9" s="93" t="s">
        <v>109</v>
      </c>
      <c r="Q9" s="92" t="s">
        <v>112</v>
      </c>
      <c r="R9" s="91">
        <v>139</v>
      </c>
      <c r="S9" s="96">
        <v>28383944.141573034</v>
      </c>
      <c r="T9" s="96">
        <v>8765629.8084269669</v>
      </c>
      <c r="U9" s="96">
        <v>0</v>
      </c>
      <c r="V9" s="96">
        <v>0</v>
      </c>
      <c r="W9" s="96">
        <v>37149573.950000003</v>
      </c>
      <c r="X9" s="97" t="s">
        <v>85</v>
      </c>
      <c r="Y9" s="92" t="s">
        <v>272</v>
      </c>
      <c r="Z9" s="96">
        <v>2604185.13</v>
      </c>
      <c r="AA9" s="99">
        <v>0</v>
      </c>
    </row>
    <row r="10" spans="1:27 16357:16357" s="19" customFormat="1" ht="18.75" customHeight="1" x14ac:dyDescent="0.25">
      <c r="A10" s="91">
        <v>311262</v>
      </c>
      <c r="B10" s="37" t="s">
        <v>86</v>
      </c>
      <c r="C10" s="91">
        <v>3</v>
      </c>
      <c r="D10" s="92" t="s">
        <v>37</v>
      </c>
      <c r="E10" s="92" t="s">
        <v>129</v>
      </c>
      <c r="F10" s="91">
        <v>57</v>
      </c>
      <c r="G10" s="91">
        <v>311262</v>
      </c>
      <c r="H10" s="92" t="s">
        <v>42</v>
      </c>
      <c r="I10" s="92">
        <v>6273956</v>
      </c>
      <c r="J10" s="92" t="s">
        <v>69</v>
      </c>
      <c r="K10" s="93" t="s">
        <v>83</v>
      </c>
      <c r="L10" s="93" t="s">
        <v>157</v>
      </c>
      <c r="M10" s="94">
        <v>45323</v>
      </c>
      <c r="N10" s="94">
        <v>47149</v>
      </c>
      <c r="O10" s="95">
        <f>S10/(S10+T10+U10)</f>
        <v>0.7640449438202247</v>
      </c>
      <c r="P10" s="93" t="s">
        <v>109</v>
      </c>
      <c r="Q10" s="92" t="s">
        <v>112</v>
      </c>
      <c r="R10" s="91">
        <v>139</v>
      </c>
      <c r="S10" s="96">
        <v>28442886.426966291</v>
      </c>
      <c r="T10" s="96">
        <v>8783832.5730337091</v>
      </c>
      <c r="U10" s="96">
        <v>0</v>
      </c>
      <c r="V10" s="96">
        <v>0</v>
      </c>
      <c r="W10" s="96">
        <v>37226719</v>
      </c>
      <c r="X10" s="97" t="s">
        <v>85</v>
      </c>
      <c r="Y10" s="92" t="s">
        <v>272</v>
      </c>
      <c r="Z10" s="96">
        <v>1195500</v>
      </c>
      <c r="AA10" s="99">
        <v>0</v>
      </c>
    </row>
    <row r="11" spans="1:27 16357:16357" s="19" customFormat="1" ht="18.75" customHeight="1" x14ac:dyDescent="0.25">
      <c r="A11" s="91">
        <v>312055</v>
      </c>
      <c r="B11" s="37" t="s">
        <v>86</v>
      </c>
      <c r="C11" s="91">
        <v>4</v>
      </c>
      <c r="D11" s="92" t="s">
        <v>37</v>
      </c>
      <c r="E11" s="92" t="s">
        <v>129</v>
      </c>
      <c r="F11" s="91">
        <v>57</v>
      </c>
      <c r="G11" s="91">
        <v>312055</v>
      </c>
      <c r="H11" s="92" t="s">
        <v>43</v>
      </c>
      <c r="I11" s="92">
        <v>4420392</v>
      </c>
      <c r="J11" s="92" t="s">
        <v>70</v>
      </c>
      <c r="K11" s="93" t="s">
        <v>84</v>
      </c>
      <c r="L11" s="93" t="s">
        <v>158</v>
      </c>
      <c r="M11" s="94">
        <v>45323</v>
      </c>
      <c r="N11" s="94">
        <v>47149</v>
      </c>
      <c r="O11" s="95">
        <f>S11/(S11+T11+U11)</f>
        <v>0.7640449438202247</v>
      </c>
      <c r="P11" s="93" t="s">
        <v>109</v>
      </c>
      <c r="Q11" s="92" t="s">
        <v>112</v>
      </c>
      <c r="R11" s="91">
        <v>139</v>
      </c>
      <c r="S11" s="96">
        <v>28437687.521348312</v>
      </c>
      <c r="T11" s="96">
        <v>8782227.0286516864</v>
      </c>
      <c r="U11" s="96">
        <v>0</v>
      </c>
      <c r="V11" s="96">
        <v>0</v>
      </c>
      <c r="W11" s="96">
        <v>37219914.549999997</v>
      </c>
      <c r="X11" s="97" t="s">
        <v>85</v>
      </c>
      <c r="Y11" s="92" t="s">
        <v>272</v>
      </c>
      <c r="Z11" s="96">
        <v>2993435</v>
      </c>
      <c r="AA11" s="99">
        <v>0</v>
      </c>
    </row>
    <row r="12" spans="1:27 16357:16357" s="19" customFormat="1" ht="18.75" customHeight="1" x14ac:dyDescent="0.25">
      <c r="A12" s="91">
        <v>302141</v>
      </c>
      <c r="B12" s="37" t="s">
        <v>86</v>
      </c>
      <c r="C12" s="91">
        <v>5</v>
      </c>
      <c r="D12" s="92" t="s">
        <v>37</v>
      </c>
      <c r="E12" s="92" t="s">
        <v>129</v>
      </c>
      <c r="F12" s="91">
        <v>57</v>
      </c>
      <c r="G12" s="91">
        <v>302141</v>
      </c>
      <c r="H12" s="92" t="s">
        <v>44</v>
      </c>
      <c r="I12" s="92">
        <v>21998788</v>
      </c>
      <c r="J12" s="92" t="s">
        <v>71</v>
      </c>
      <c r="K12" s="93" t="s">
        <v>82</v>
      </c>
      <c r="L12" s="93" t="s">
        <v>159</v>
      </c>
      <c r="M12" s="94">
        <v>45323</v>
      </c>
      <c r="N12" s="94">
        <v>47149</v>
      </c>
      <c r="O12" s="95">
        <f>S12/(S12+T12+U12)</f>
        <v>0.7640449438202247</v>
      </c>
      <c r="P12" s="93" t="s">
        <v>109</v>
      </c>
      <c r="Q12" s="92" t="s">
        <v>112</v>
      </c>
      <c r="R12" s="91">
        <v>139</v>
      </c>
      <c r="S12" s="96">
        <v>28346991.046741571</v>
      </c>
      <c r="T12" s="96">
        <v>8754217.8232584279</v>
      </c>
      <c r="U12" s="96">
        <v>0</v>
      </c>
      <c r="V12" s="96">
        <v>0</v>
      </c>
      <c r="W12" s="96">
        <v>37101208.869999997</v>
      </c>
      <c r="X12" s="97" t="s">
        <v>85</v>
      </c>
      <c r="Y12" s="92" t="s">
        <v>315</v>
      </c>
      <c r="Z12" s="96">
        <v>2968096.71</v>
      </c>
      <c r="AA12" s="99">
        <v>0</v>
      </c>
    </row>
    <row r="13" spans="1:27 16357:16357" s="2" customFormat="1" ht="18.75" customHeight="1" x14ac:dyDescent="0.25">
      <c r="A13" s="101">
        <v>305756</v>
      </c>
      <c r="B13" s="38" t="s">
        <v>86</v>
      </c>
      <c r="C13" s="91">
        <v>6</v>
      </c>
      <c r="D13" s="100" t="s">
        <v>37</v>
      </c>
      <c r="E13" s="100" t="s">
        <v>129</v>
      </c>
      <c r="F13" s="101">
        <v>58</v>
      </c>
      <c r="G13" s="101">
        <v>305756</v>
      </c>
      <c r="H13" s="100" t="s">
        <v>113</v>
      </c>
      <c r="I13" s="100">
        <v>35226567</v>
      </c>
      <c r="J13" s="100" t="s">
        <v>114</v>
      </c>
      <c r="K13" s="102" t="s">
        <v>82</v>
      </c>
      <c r="L13" s="102" t="s">
        <v>162</v>
      </c>
      <c r="M13" s="103">
        <v>45352</v>
      </c>
      <c r="N13" s="103">
        <v>45777</v>
      </c>
      <c r="O13" s="104">
        <f t="shared" ref="O13:O43" si="0">S13/(S13+T13+U13)</f>
        <v>0.7640449438202247</v>
      </c>
      <c r="P13" s="102" t="s">
        <v>109</v>
      </c>
      <c r="Q13" s="100" t="s">
        <v>112</v>
      </c>
      <c r="R13" s="101">
        <v>139</v>
      </c>
      <c r="S13" s="105">
        <v>1749387.4831460675</v>
      </c>
      <c r="T13" s="105">
        <v>540252.01685393264</v>
      </c>
      <c r="U13" s="105">
        <v>0</v>
      </c>
      <c r="V13" s="105">
        <v>0</v>
      </c>
      <c r="W13" s="105">
        <v>2289639.5</v>
      </c>
      <c r="X13" s="106" t="s">
        <v>85</v>
      </c>
      <c r="Y13" s="100"/>
      <c r="Z13" s="96">
        <v>397158.55000000005</v>
      </c>
      <c r="AA13" s="99">
        <v>51955.4</v>
      </c>
    </row>
    <row r="14" spans="1:27 16357:16357" s="2" customFormat="1" ht="18.75" customHeight="1" x14ac:dyDescent="0.25">
      <c r="A14" s="101">
        <v>306166</v>
      </c>
      <c r="B14" s="38" t="s">
        <v>86</v>
      </c>
      <c r="C14" s="91">
        <v>7</v>
      </c>
      <c r="D14" s="100" t="s">
        <v>37</v>
      </c>
      <c r="E14" s="100" t="s">
        <v>129</v>
      </c>
      <c r="F14" s="101">
        <v>58</v>
      </c>
      <c r="G14" s="101">
        <v>306166</v>
      </c>
      <c r="H14" s="100" t="s">
        <v>115</v>
      </c>
      <c r="I14" s="100">
        <v>36680730</v>
      </c>
      <c r="J14" s="100" t="s">
        <v>116</v>
      </c>
      <c r="K14" s="102" t="s">
        <v>117</v>
      </c>
      <c r="L14" s="102" t="s">
        <v>163</v>
      </c>
      <c r="M14" s="103">
        <v>45352</v>
      </c>
      <c r="N14" s="103">
        <v>45777</v>
      </c>
      <c r="O14" s="104">
        <f t="shared" si="0"/>
        <v>0.76404494151078706</v>
      </c>
      <c r="P14" s="102" t="s">
        <v>109</v>
      </c>
      <c r="Q14" s="100" t="s">
        <v>112</v>
      </c>
      <c r="R14" s="101">
        <v>139</v>
      </c>
      <c r="S14" s="105">
        <v>1895801.41</v>
      </c>
      <c r="T14" s="105">
        <v>516673.03</v>
      </c>
      <c r="U14" s="105">
        <v>68795.06</v>
      </c>
      <c r="V14" s="105">
        <v>0</v>
      </c>
      <c r="W14" s="105">
        <v>2481269.5</v>
      </c>
      <c r="X14" s="106" t="s">
        <v>85</v>
      </c>
      <c r="Y14" s="100"/>
      <c r="Z14" s="96">
        <v>387165.55000000005</v>
      </c>
      <c r="AA14" s="99">
        <v>51955.4</v>
      </c>
    </row>
    <row r="15" spans="1:27 16357:16357" s="2" customFormat="1" ht="18.75" customHeight="1" x14ac:dyDescent="0.25">
      <c r="A15" s="101">
        <v>309745</v>
      </c>
      <c r="B15" s="38" t="s">
        <v>86</v>
      </c>
      <c r="C15" s="91">
        <v>8</v>
      </c>
      <c r="D15" s="100" t="s">
        <v>37</v>
      </c>
      <c r="E15" s="100" t="s">
        <v>129</v>
      </c>
      <c r="F15" s="101">
        <v>58</v>
      </c>
      <c r="G15" s="101">
        <v>309745</v>
      </c>
      <c r="H15" s="100" t="s">
        <v>118</v>
      </c>
      <c r="I15" s="100">
        <v>5916417</v>
      </c>
      <c r="J15" s="100" t="s">
        <v>119</v>
      </c>
      <c r="K15" s="102" t="s">
        <v>120</v>
      </c>
      <c r="L15" s="102" t="s">
        <v>160</v>
      </c>
      <c r="M15" s="103">
        <v>45352</v>
      </c>
      <c r="N15" s="103">
        <v>46081</v>
      </c>
      <c r="O15" s="104">
        <f t="shared" si="0"/>
        <v>0.7640449438202247</v>
      </c>
      <c r="P15" s="102" t="s">
        <v>125</v>
      </c>
      <c r="Q15" s="100" t="s">
        <v>112</v>
      </c>
      <c r="R15" s="101">
        <v>139</v>
      </c>
      <c r="S15" s="105">
        <v>1896144.1051685393</v>
      </c>
      <c r="T15" s="105">
        <v>449940.66269662924</v>
      </c>
      <c r="U15" s="105">
        <v>135633.25213483148</v>
      </c>
      <c r="V15" s="105">
        <v>0</v>
      </c>
      <c r="W15" s="105">
        <v>2481718.02</v>
      </c>
      <c r="X15" s="106" t="s">
        <v>85</v>
      </c>
      <c r="Y15" s="100"/>
      <c r="Z15" s="96">
        <v>190689.14</v>
      </c>
      <c r="AA15" s="99">
        <v>0</v>
      </c>
    </row>
    <row r="16" spans="1:27 16357:16357" s="2" customFormat="1" ht="18.75" customHeight="1" x14ac:dyDescent="0.25">
      <c r="A16" s="101">
        <v>311786</v>
      </c>
      <c r="B16" s="38" t="s">
        <v>86</v>
      </c>
      <c r="C16" s="91">
        <v>9</v>
      </c>
      <c r="D16" s="100" t="s">
        <v>37</v>
      </c>
      <c r="E16" s="100" t="s">
        <v>129</v>
      </c>
      <c r="F16" s="101">
        <v>58</v>
      </c>
      <c r="G16" s="101">
        <v>311786</v>
      </c>
      <c r="H16" s="100" t="s">
        <v>121</v>
      </c>
      <c r="I16" s="100">
        <v>22402190</v>
      </c>
      <c r="J16" s="100" t="s">
        <v>122</v>
      </c>
      <c r="K16" s="102" t="s">
        <v>82</v>
      </c>
      <c r="L16" s="102" t="s">
        <v>161</v>
      </c>
      <c r="M16" s="103">
        <v>45352</v>
      </c>
      <c r="N16" s="103">
        <v>45777</v>
      </c>
      <c r="O16" s="104">
        <f t="shared" si="0"/>
        <v>0.7640449438202247</v>
      </c>
      <c r="P16" s="102" t="s">
        <v>109</v>
      </c>
      <c r="Q16" s="100" t="s">
        <v>112</v>
      </c>
      <c r="R16" s="101">
        <v>139</v>
      </c>
      <c r="S16" s="105">
        <v>1864679.8480898875</v>
      </c>
      <c r="T16" s="105">
        <v>575857.01191011234</v>
      </c>
      <c r="U16" s="105">
        <v>0</v>
      </c>
      <c r="V16" s="105">
        <v>0</v>
      </c>
      <c r="W16" s="105">
        <v>2440536.86</v>
      </c>
      <c r="X16" s="106" t="s">
        <v>85</v>
      </c>
      <c r="Y16" s="100"/>
      <c r="Z16" s="96">
        <v>409807.75</v>
      </c>
      <c r="AA16" s="99">
        <v>51955.4</v>
      </c>
    </row>
    <row r="17" spans="1:27" s="2" customFormat="1" ht="18.75" customHeight="1" x14ac:dyDescent="0.25">
      <c r="A17" s="101">
        <v>308553</v>
      </c>
      <c r="B17" s="38" t="s">
        <v>86</v>
      </c>
      <c r="C17" s="91">
        <v>10</v>
      </c>
      <c r="D17" s="100" t="s">
        <v>37</v>
      </c>
      <c r="E17" s="100" t="s">
        <v>129</v>
      </c>
      <c r="F17" s="101">
        <v>58</v>
      </c>
      <c r="G17" s="101">
        <v>308553</v>
      </c>
      <c r="H17" s="100" t="s">
        <v>164</v>
      </c>
      <c r="I17" s="100">
        <v>33742634</v>
      </c>
      <c r="J17" s="100" t="s">
        <v>165</v>
      </c>
      <c r="K17" s="102" t="s">
        <v>166</v>
      </c>
      <c r="L17" s="102" t="s">
        <v>270</v>
      </c>
      <c r="M17" s="103">
        <v>45383</v>
      </c>
      <c r="N17" s="103">
        <v>45808</v>
      </c>
      <c r="O17" s="104">
        <f t="shared" si="0"/>
        <v>0.76404494363818931</v>
      </c>
      <c r="P17" s="102" t="s">
        <v>109</v>
      </c>
      <c r="Q17" s="100" t="s">
        <v>112</v>
      </c>
      <c r="R17" s="101">
        <v>139</v>
      </c>
      <c r="S17" s="105">
        <v>1886395.64</v>
      </c>
      <c r="T17" s="105">
        <v>576147.96</v>
      </c>
      <c r="U17" s="105">
        <v>6415.4</v>
      </c>
      <c r="V17" s="105">
        <v>0</v>
      </c>
      <c r="W17" s="105">
        <v>2468958.9999999995</v>
      </c>
      <c r="X17" s="106" t="s">
        <v>85</v>
      </c>
      <c r="Y17" s="100"/>
      <c r="Z17" s="96">
        <v>412621.54000000004</v>
      </c>
      <c r="AA17" s="99">
        <v>51955.4</v>
      </c>
    </row>
    <row r="18" spans="1:27" s="2" customFormat="1" ht="18.75" customHeight="1" x14ac:dyDescent="0.25">
      <c r="A18" s="101">
        <v>305551</v>
      </c>
      <c r="B18" s="38" t="s">
        <v>86</v>
      </c>
      <c r="C18" s="91">
        <v>11</v>
      </c>
      <c r="D18" s="100" t="s">
        <v>37</v>
      </c>
      <c r="E18" s="100" t="s">
        <v>129</v>
      </c>
      <c r="F18" s="101">
        <v>58</v>
      </c>
      <c r="G18" s="101">
        <v>305551</v>
      </c>
      <c r="H18" s="100" t="s">
        <v>167</v>
      </c>
      <c r="I18" s="100">
        <v>17079824</v>
      </c>
      <c r="J18" s="100" t="s">
        <v>168</v>
      </c>
      <c r="K18" s="102" t="s">
        <v>169</v>
      </c>
      <c r="L18" s="102" t="s">
        <v>271</v>
      </c>
      <c r="M18" s="103">
        <v>45383</v>
      </c>
      <c r="N18" s="103">
        <v>45808</v>
      </c>
      <c r="O18" s="104">
        <f t="shared" si="0"/>
        <v>0.76404494205425033</v>
      </c>
      <c r="P18" s="102" t="s">
        <v>109</v>
      </c>
      <c r="Q18" s="100" t="s">
        <v>112</v>
      </c>
      <c r="R18" s="101">
        <v>139</v>
      </c>
      <c r="S18" s="105">
        <v>1895872.33</v>
      </c>
      <c r="T18" s="105">
        <v>580007.48</v>
      </c>
      <c r="U18" s="105">
        <v>5482.51</v>
      </c>
      <c r="V18" s="105">
        <v>0</v>
      </c>
      <c r="W18" s="105">
        <v>2481362.3199999998</v>
      </c>
      <c r="X18" s="106" t="s">
        <v>85</v>
      </c>
      <c r="Y18" s="100"/>
      <c r="Z18" s="96">
        <v>413849.47</v>
      </c>
      <c r="AA18" s="99">
        <v>51955.4</v>
      </c>
    </row>
    <row r="19" spans="1:27" s="2" customFormat="1" ht="18.75" customHeight="1" x14ac:dyDescent="0.25">
      <c r="A19" s="101">
        <v>305439</v>
      </c>
      <c r="B19" s="38" t="s">
        <v>86</v>
      </c>
      <c r="C19" s="91">
        <v>12</v>
      </c>
      <c r="D19" s="100" t="s">
        <v>37</v>
      </c>
      <c r="E19" s="100" t="s">
        <v>129</v>
      </c>
      <c r="F19" s="101">
        <v>58</v>
      </c>
      <c r="G19" s="101">
        <v>305439</v>
      </c>
      <c r="H19" s="100" t="s">
        <v>170</v>
      </c>
      <c r="I19" s="100">
        <v>36595260</v>
      </c>
      <c r="J19" s="100" t="s">
        <v>171</v>
      </c>
      <c r="K19" s="102" t="s">
        <v>172</v>
      </c>
      <c r="L19" s="102" t="s">
        <v>270</v>
      </c>
      <c r="M19" s="103">
        <v>45383</v>
      </c>
      <c r="N19" s="103">
        <v>45808</v>
      </c>
      <c r="O19" s="104">
        <f t="shared" si="0"/>
        <v>0.76404494299846981</v>
      </c>
      <c r="P19" s="102" t="s">
        <v>109</v>
      </c>
      <c r="Q19" s="100" t="s">
        <v>112</v>
      </c>
      <c r="R19" s="101">
        <v>139</v>
      </c>
      <c r="S19" s="105">
        <v>1880438.38</v>
      </c>
      <c r="T19" s="105">
        <v>512742.02</v>
      </c>
      <c r="U19" s="105">
        <v>67981.600000000006</v>
      </c>
      <c r="V19" s="105">
        <v>0</v>
      </c>
      <c r="W19" s="105">
        <v>2461162</v>
      </c>
      <c r="X19" s="106" t="s">
        <v>85</v>
      </c>
      <c r="Y19" s="100"/>
      <c r="Z19" s="96">
        <v>383326.5</v>
      </c>
      <c r="AA19" s="99">
        <v>51955.4</v>
      </c>
    </row>
    <row r="20" spans="1:27" s="2" customFormat="1" ht="18.75" customHeight="1" x14ac:dyDescent="0.25">
      <c r="A20" s="101">
        <v>303700</v>
      </c>
      <c r="B20" s="38" t="s">
        <v>86</v>
      </c>
      <c r="C20" s="91">
        <v>13</v>
      </c>
      <c r="D20" s="100" t="s">
        <v>37</v>
      </c>
      <c r="E20" s="100" t="s">
        <v>129</v>
      </c>
      <c r="F20" s="101">
        <v>58</v>
      </c>
      <c r="G20" s="101">
        <v>303700</v>
      </c>
      <c r="H20" s="100" t="s">
        <v>173</v>
      </c>
      <c r="I20" s="100">
        <v>7221327</v>
      </c>
      <c r="J20" s="100" t="s">
        <v>174</v>
      </c>
      <c r="K20" s="102" t="s">
        <v>175</v>
      </c>
      <c r="L20" s="102" t="s">
        <v>270</v>
      </c>
      <c r="M20" s="103">
        <v>45383</v>
      </c>
      <c r="N20" s="103">
        <v>45808</v>
      </c>
      <c r="O20" s="104">
        <f t="shared" si="0"/>
        <v>0.76404494345652563</v>
      </c>
      <c r="P20" s="102" t="s">
        <v>109</v>
      </c>
      <c r="Q20" s="100" t="s">
        <v>112</v>
      </c>
      <c r="R20" s="101">
        <v>139</v>
      </c>
      <c r="S20" s="105">
        <v>1888324.96</v>
      </c>
      <c r="T20" s="105">
        <v>583159.18000000005</v>
      </c>
      <c r="U20" s="105">
        <v>0</v>
      </c>
      <c r="V20" s="105">
        <v>0</v>
      </c>
      <c r="W20" s="105">
        <v>2471484.14</v>
      </c>
      <c r="X20" s="106" t="s">
        <v>85</v>
      </c>
      <c r="Y20" s="100"/>
      <c r="Z20" s="96">
        <v>415343.01</v>
      </c>
      <c r="AA20" s="99">
        <v>51955.4</v>
      </c>
    </row>
    <row r="21" spans="1:27" s="2" customFormat="1" ht="18.75" customHeight="1" x14ac:dyDescent="0.25">
      <c r="A21" s="101">
        <v>305905</v>
      </c>
      <c r="B21" s="38" t="s">
        <v>86</v>
      </c>
      <c r="C21" s="91">
        <v>14</v>
      </c>
      <c r="D21" s="100" t="s">
        <v>37</v>
      </c>
      <c r="E21" s="100" t="s">
        <v>129</v>
      </c>
      <c r="F21" s="101">
        <v>58</v>
      </c>
      <c r="G21" s="101">
        <v>305905</v>
      </c>
      <c r="H21" s="100" t="s">
        <v>176</v>
      </c>
      <c r="I21" s="100">
        <v>21483609</v>
      </c>
      <c r="J21" s="100" t="s">
        <v>177</v>
      </c>
      <c r="K21" s="102" t="s">
        <v>178</v>
      </c>
      <c r="L21" s="102" t="s">
        <v>270</v>
      </c>
      <c r="M21" s="103">
        <v>45383</v>
      </c>
      <c r="N21" s="103">
        <v>45808</v>
      </c>
      <c r="O21" s="104">
        <f t="shared" si="0"/>
        <v>0.76404494159918179</v>
      </c>
      <c r="P21" s="102" t="s">
        <v>109</v>
      </c>
      <c r="Q21" s="100" t="s">
        <v>112</v>
      </c>
      <c r="R21" s="101">
        <v>139</v>
      </c>
      <c r="S21" s="105">
        <v>1893947.99</v>
      </c>
      <c r="T21" s="105">
        <v>526670.26</v>
      </c>
      <c r="U21" s="105">
        <v>58225.45</v>
      </c>
      <c r="V21" s="105">
        <v>0</v>
      </c>
      <c r="W21" s="105">
        <v>2478843.7000000002</v>
      </c>
      <c r="X21" s="106" t="s">
        <v>85</v>
      </c>
      <c r="Y21" s="100"/>
      <c r="Z21" s="96">
        <v>391402.47</v>
      </c>
      <c r="AA21" s="99">
        <v>51955.4</v>
      </c>
    </row>
    <row r="22" spans="1:27" s="2" customFormat="1" ht="18.75" customHeight="1" x14ac:dyDescent="0.25">
      <c r="A22" s="101">
        <v>305001</v>
      </c>
      <c r="B22" s="38" t="s">
        <v>86</v>
      </c>
      <c r="C22" s="91">
        <v>15</v>
      </c>
      <c r="D22" s="100" t="s">
        <v>37</v>
      </c>
      <c r="E22" s="100" t="s">
        <v>129</v>
      </c>
      <c r="F22" s="101">
        <v>58</v>
      </c>
      <c r="G22" s="101">
        <v>305001</v>
      </c>
      <c r="H22" s="100" t="s">
        <v>179</v>
      </c>
      <c r="I22" s="100">
        <v>15647960</v>
      </c>
      <c r="J22" s="100" t="s">
        <v>180</v>
      </c>
      <c r="K22" s="102" t="s">
        <v>181</v>
      </c>
      <c r="L22" s="102" t="s">
        <v>267</v>
      </c>
      <c r="M22" s="103">
        <v>45383</v>
      </c>
      <c r="N22" s="103">
        <v>46112</v>
      </c>
      <c r="O22" s="104">
        <f t="shared" si="0"/>
        <v>0.76404494459001737</v>
      </c>
      <c r="P22" s="102" t="s">
        <v>109</v>
      </c>
      <c r="Q22" s="100" t="s">
        <v>112</v>
      </c>
      <c r="R22" s="101">
        <v>139</v>
      </c>
      <c r="S22" s="105">
        <v>1895850.37</v>
      </c>
      <c r="T22" s="105">
        <v>585483.19999999995</v>
      </c>
      <c r="U22" s="105">
        <v>0</v>
      </c>
      <c r="V22" s="105">
        <v>0</v>
      </c>
      <c r="W22" s="105">
        <v>2481333.5700000003</v>
      </c>
      <c r="X22" s="106" t="s">
        <v>85</v>
      </c>
      <c r="Y22" s="100"/>
      <c r="Z22" s="96">
        <v>180000</v>
      </c>
      <c r="AA22" s="99">
        <v>0</v>
      </c>
    </row>
    <row r="23" spans="1:27" s="2" customFormat="1" ht="18.75" customHeight="1" x14ac:dyDescent="0.25">
      <c r="A23" s="101">
        <v>308552</v>
      </c>
      <c r="B23" s="38" t="s">
        <v>86</v>
      </c>
      <c r="C23" s="91">
        <v>16</v>
      </c>
      <c r="D23" s="100" t="s">
        <v>37</v>
      </c>
      <c r="E23" s="100" t="s">
        <v>129</v>
      </c>
      <c r="F23" s="101">
        <v>58</v>
      </c>
      <c r="G23" s="101">
        <v>308552</v>
      </c>
      <c r="H23" s="100" t="s">
        <v>182</v>
      </c>
      <c r="I23" s="100">
        <v>35210609</v>
      </c>
      <c r="J23" s="100" t="s">
        <v>183</v>
      </c>
      <c r="K23" s="102" t="s">
        <v>184</v>
      </c>
      <c r="L23" s="102" t="s">
        <v>270</v>
      </c>
      <c r="M23" s="103">
        <v>45383</v>
      </c>
      <c r="N23" s="103">
        <v>46112</v>
      </c>
      <c r="O23" s="104">
        <f t="shared" si="0"/>
        <v>0.76404494363818931</v>
      </c>
      <c r="P23" s="102" t="s">
        <v>109</v>
      </c>
      <c r="Q23" s="100" t="s">
        <v>112</v>
      </c>
      <c r="R23" s="101">
        <v>139</v>
      </c>
      <c r="S23" s="105">
        <v>1886395.64</v>
      </c>
      <c r="T23" s="105">
        <v>576147.96</v>
      </c>
      <c r="U23" s="105">
        <v>6415.4</v>
      </c>
      <c r="V23" s="105">
        <v>0</v>
      </c>
      <c r="W23" s="105">
        <v>2468958.9999999995</v>
      </c>
      <c r="X23" s="106" t="s">
        <v>85</v>
      </c>
      <c r="Y23" s="100"/>
      <c r="Z23" s="96">
        <v>412621.54000000004</v>
      </c>
      <c r="AA23" s="99">
        <v>51955.4</v>
      </c>
    </row>
    <row r="24" spans="1:27" s="2" customFormat="1" ht="18.75" customHeight="1" x14ac:dyDescent="0.25">
      <c r="A24" s="101">
        <v>301657</v>
      </c>
      <c r="B24" s="38" t="s">
        <v>86</v>
      </c>
      <c r="C24" s="91">
        <v>17</v>
      </c>
      <c r="D24" s="100" t="s">
        <v>37</v>
      </c>
      <c r="E24" s="100" t="s">
        <v>129</v>
      </c>
      <c r="F24" s="101">
        <v>58</v>
      </c>
      <c r="G24" s="101">
        <v>301657</v>
      </c>
      <c r="H24" s="100" t="s">
        <v>185</v>
      </c>
      <c r="I24" s="100">
        <v>34458461</v>
      </c>
      <c r="J24" s="100" t="s">
        <v>186</v>
      </c>
      <c r="K24" s="102"/>
      <c r="L24" s="102" t="s">
        <v>226</v>
      </c>
      <c r="M24" s="103">
        <v>45383</v>
      </c>
      <c r="N24" s="103">
        <v>46112</v>
      </c>
      <c r="O24" s="104">
        <f t="shared" si="0"/>
        <v>0.76404494200742046</v>
      </c>
      <c r="P24" s="102" t="s">
        <v>109</v>
      </c>
      <c r="Q24" s="100" t="s">
        <v>112</v>
      </c>
      <c r="R24" s="101">
        <v>139</v>
      </c>
      <c r="S24" s="105">
        <v>1846896.69</v>
      </c>
      <c r="T24" s="105">
        <v>570365.16</v>
      </c>
      <c r="U24" s="105">
        <v>0</v>
      </c>
      <c r="V24" s="105">
        <v>0</v>
      </c>
      <c r="W24" s="105">
        <v>2417261.85</v>
      </c>
      <c r="X24" s="106" t="s">
        <v>85</v>
      </c>
      <c r="Y24" s="100"/>
      <c r="Z24" s="96">
        <v>133953.15</v>
      </c>
      <c r="AA24" s="99">
        <v>0</v>
      </c>
    </row>
    <row r="25" spans="1:27" s="2" customFormat="1" ht="18.75" customHeight="1" x14ac:dyDescent="0.25">
      <c r="A25" s="101">
        <v>304233</v>
      </c>
      <c r="B25" s="38" t="s">
        <v>86</v>
      </c>
      <c r="C25" s="91">
        <v>18</v>
      </c>
      <c r="D25" s="100" t="s">
        <v>37</v>
      </c>
      <c r="E25" s="100" t="s">
        <v>129</v>
      </c>
      <c r="F25" s="101">
        <v>58</v>
      </c>
      <c r="G25" s="101">
        <v>304233</v>
      </c>
      <c r="H25" s="100" t="s">
        <v>187</v>
      </c>
      <c r="I25" s="100">
        <v>18408844</v>
      </c>
      <c r="J25" s="100" t="s">
        <v>188</v>
      </c>
      <c r="K25" s="102" t="s">
        <v>189</v>
      </c>
      <c r="L25" s="102" t="s">
        <v>269</v>
      </c>
      <c r="M25" s="103">
        <v>45383</v>
      </c>
      <c r="N25" s="103">
        <v>46112</v>
      </c>
      <c r="O25" s="104">
        <f t="shared" si="0"/>
        <v>0.76404494440893289</v>
      </c>
      <c r="P25" s="102" t="s">
        <v>109</v>
      </c>
      <c r="Q25" s="100" t="s">
        <v>112</v>
      </c>
      <c r="R25" s="101">
        <v>139</v>
      </c>
      <c r="S25" s="105">
        <v>1895711.13</v>
      </c>
      <c r="T25" s="105">
        <v>585440.19999999995</v>
      </c>
      <c r="U25" s="105">
        <v>0</v>
      </c>
      <c r="V25" s="105">
        <v>0</v>
      </c>
      <c r="W25" s="105">
        <v>2481151.33</v>
      </c>
      <c r="X25" s="106" t="s">
        <v>85</v>
      </c>
      <c r="Y25" s="100"/>
      <c r="Z25" s="96">
        <v>248115.12</v>
      </c>
      <c r="AA25" s="99">
        <v>0</v>
      </c>
    </row>
    <row r="26" spans="1:27" s="2" customFormat="1" ht="18.75" customHeight="1" x14ac:dyDescent="0.25">
      <c r="A26" s="101">
        <v>302022</v>
      </c>
      <c r="B26" s="38" t="s">
        <v>86</v>
      </c>
      <c r="C26" s="91">
        <v>19</v>
      </c>
      <c r="D26" s="100" t="s">
        <v>37</v>
      </c>
      <c r="E26" s="100" t="s">
        <v>129</v>
      </c>
      <c r="F26" s="101">
        <v>58</v>
      </c>
      <c r="G26" s="101">
        <v>302022</v>
      </c>
      <c r="H26" s="100" t="s">
        <v>190</v>
      </c>
      <c r="I26" s="100">
        <v>18408844</v>
      </c>
      <c r="J26" s="100" t="s">
        <v>191</v>
      </c>
      <c r="K26" s="102" t="s">
        <v>82</v>
      </c>
      <c r="L26" s="102" t="s">
        <v>268</v>
      </c>
      <c r="M26" s="103">
        <v>45383</v>
      </c>
      <c r="N26" s="103">
        <v>46112</v>
      </c>
      <c r="O26" s="104">
        <f t="shared" si="0"/>
        <v>0.76404494331348394</v>
      </c>
      <c r="P26" s="102" t="s">
        <v>109</v>
      </c>
      <c r="Q26" s="100" t="s">
        <v>112</v>
      </c>
      <c r="R26" s="101">
        <v>139</v>
      </c>
      <c r="S26" s="105">
        <v>1863527.01</v>
      </c>
      <c r="T26" s="105">
        <v>575500.99</v>
      </c>
      <c r="U26" s="105">
        <v>0</v>
      </c>
      <c r="V26" s="105">
        <v>0</v>
      </c>
      <c r="W26" s="105">
        <v>2439028</v>
      </c>
      <c r="X26" s="106" t="s">
        <v>85</v>
      </c>
      <c r="Y26" s="100"/>
      <c r="Z26" s="96">
        <v>243902</v>
      </c>
      <c r="AA26" s="99">
        <v>0</v>
      </c>
    </row>
    <row r="27" spans="1:27" s="2" customFormat="1" ht="18.75" customHeight="1" x14ac:dyDescent="0.25">
      <c r="A27" s="101">
        <v>308567</v>
      </c>
      <c r="B27" s="38" t="s">
        <v>86</v>
      </c>
      <c r="C27" s="91">
        <v>20</v>
      </c>
      <c r="D27" s="100" t="s">
        <v>37</v>
      </c>
      <c r="E27" s="100" t="s">
        <v>129</v>
      </c>
      <c r="F27" s="101">
        <v>58</v>
      </c>
      <c r="G27" s="101">
        <v>308567</v>
      </c>
      <c r="H27" s="100" t="s">
        <v>192</v>
      </c>
      <c r="I27" s="100">
        <v>10928906</v>
      </c>
      <c r="J27" s="100" t="s">
        <v>193</v>
      </c>
      <c r="K27" s="102" t="s">
        <v>194</v>
      </c>
      <c r="L27" s="102" t="s">
        <v>267</v>
      </c>
      <c r="M27" s="103">
        <v>45383</v>
      </c>
      <c r="N27" s="103">
        <v>46112</v>
      </c>
      <c r="O27" s="104">
        <f t="shared" si="0"/>
        <v>0.76404494550216406</v>
      </c>
      <c r="P27" s="102" t="s">
        <v>109</v>
      </c>
      <c r="Q27" s="100" t="s">
        <v>112</v>
      </c>
      <c r="R27" s="101">
        <v>139</v>
      </c>
      <c r="S27" s="105">
        <v>1888514.41</v>
      </c>
      <c r="T27" s="105">
        <v>583217.68000000005</v>
      </c>
      <c r="U27" s="105">
        <v>0</v>
      </c>
      <c r="V27" s="105">
        <v>0</v>
      </c>
      <c r="W27" s="105">
        <v>2471732.09</v>
      </c>
      <c r="X27" s="106" t="s">
        <v>85</v>
      </c>
      <c r="Y27" s="100"/>
      <c r="Z27" s="96">
        <v>222741.36</v>
      </c>
      <c r="AA27" s="99">
        <v>0</v>
      </c>
    </row>
    <row r="28" spans="1:27" s="2" customFormat="1" ht="18.75" customHeight="1" x14ac:dyDescent="0.25">
      <c r="A28" s="101">
        <v>304974</v>
      </c>
      <c r="B28" s="38" t="s">
        <v>86</v>
      </c>
      <c r="C28" s="91">
        <v>21</v>
      </c>
      <c r="D28" s="100" t="s">
        <v>37</v>
      </c>
      <c r="E28" s="100" t="s">
        <v>129</v>
      </c>
      <c r="F28" s="101">
        <v>58</v>
      </c>
      <c r="G28" s="101">
        <v>304974</v>
      </c>
      <c r="H28" s="100" t="s">
        <v>195</v>
      </c>
      <c r="I28" s="100">
        <v>8096109</v>
      </c>
      <c r="J28" s="100" t="s">
        <v>196</v>
      </c>
      <c r="K28" s="102" t="s">
        <v>197</v>
      </c>
      <c r="L28" s="102" t="s">
        <v>266</v>
      </c>
      <c r="M28" s="103">
        <v>45383</v>
      </c>
      <c r="N28" s="103">
        <v>46112</v>
      </c>
      <c r="O28" s="104">
        <f t="shared" si="0"/>
        <v>0.76404494459008809</v>
      </c>
      <c r="P28" s="102" t="s">
        <v>109</v>
      </c>
      <c r="Q28" s="100" t="s">
        <v>112</v>
      </c>
      <c r="R28" s="101">
        <v>139</v>
      </c>
      <c r="S28" s="105">
        <v>1895676.29</v>
      </c>
      <c r="T28" s="105">
        <v>585429.43999999994</v>
      </c>
      <c r="U28" s="105">
        <v>0</v>
      </c>
      <c r="V28" s="105">
        <v>0</v>
      </c>
      <c r="W28" s="105">
        <v>2481105.73</v>
      </c>
      <c r="X28" s="106" t="s">
        <v>85</v>
      </c>
      <c r="Y28" s="100"/>
      <c r="Z28" s="96">
        <v>201000</v>
      </c>
      <c r="AA28" s="99">
        <v>0</v>
      </c>
    </row>
    <row r="29" spans="1:27" s="2" customFormat="1" ht="18.75" customHeight="1" x14ac:dyDescent="0.25">
      <c r="A29" s="101">
        <v>304960</v>
      </c>
      <c r="B29" s="38" t="s">
        <v>86</v>
      </c>
      <c r="C29" s="91">
        <v>22</v>
      </c>
      <c r="D29" s="100" t="s">
        <v>37</v>
      </c>
      <c r="E29" s="100" t="s">
        <v>129</v>
      </c>
      <c r="F29" s="101">
        <v>58</v>
      </c>
      <c r="G29" s="101">
        <v>304960</v>
      </c>
      <c r="H29" s="100" t="s">
        <v>198</v>
      </c>
      <c r="I29" s="100">
        <v>4194651</v>
      </c>
      <c r="J29" s="100" t="s">
        <v>199</v>
      </c>
      <c r="K29" s="102" t="s">
        <v>200</v>
      </c>
      <c r="L29" s="102" t="s">
        <v>265</v>
      </c>
      <c r="M29" s="103">
        <v>45383</v>
      </c>
      <c r="N29" s="103">
        <v>46112</v>
      </c>
      <c r="O29" s="104">
        <f t="shared" si="0"/>
        <v>0.76404494410679757</v>
      </c>
      <c r="P29" s="102" t="s">
        <v>109</v>
      </c>
      <c r="Q29" s="100" t="s">
        <v>112</v>
      </c>
      <c r="R29" s="101">
        <v>139</v>
      </c>
      <c r="S29" s="105">
        <v>1797401.26</v>
      </c>
      <c r="T29" s="105">
        <v>555079.80000000005</v>
      </c>
      <c r="U29" s="105">
        <v>0</v>
      </c>
      <c r="V29" s="105">
        <v>0</v>
      </c>
      <c r="W29" s="105">
        <v>2352481.06</v>
      </c>
      <c r="X29" s="106" t="s">
        <v>85</v>
      </c>
      <c r="Y29" s="100"/>
      <c r="Z29" s="96">
        <v>198042.5</v>
      </c>
      <c r="AA29" s="99">
        <v>0</v>
      </c>
    </row>
    <row r="30" spans="1:27" s="2" customFormat="1" ht="18.75" customHeight="1" x14ac:dyDescent="0.25">
      <c r="A30" s="101">
        <v>305255</v>
      </c>
      <c r="B30" s="38" t="s">
        <v>86</v>
      </c>
      <c r="C30" s="91">
        <v>23</v>
      </c>
      <c r="D30" s="100" t="s">
        <v>37</v>
      </c>
      <c r="E30" s="100" t="s">
        <v>129</v>
      </c>
      <c r="F30" s="101">
        <v>58</v>
      </c>
      <c r="G30" s="101">
        <v>305255</v>
      </c>
      <c r="H30" s="100" t="s">
        <v>201</v>
      </c>
      <c r="I30" s="100">
        <v>42863988</v>
      </c>
      <c r="J30" s="100" t="s">
        <v>202</v>
      </c>
      <c r="K30" s="102" t="s">
        <v>203</v>
      </c>
      <c r="L30" s="102" t="s">
        <v>264</v>
      </c>
      <c r="M30" s="103">
        <v>45383</v>
      </c>
      <c r="N30" s="103">
        <v>45930</v>
      </c>
      <c r="O30" s="104">
        <f t="shared" si="0"/>
        <v>0.76404494558595037</v>
      </c>
      <c r="P30" s="102" t="s">
        <v>109</v>
      </c>
      <c r="Q30" s="100" t="s">
        <v>112</v>
      </c>
      <c r="R30" s="101">
        <v>139</v>
      </c>
      <c r="S30" s="105">
        <v>1896139.51</v>
      </c>
      <c r="T30" s="105">
        <v>509716.53</v>
      </c>
      <c r="U30" s="105">
        <v>75855.960000000006</v>
      </c>
      <c r="V30" s="105">
        <v>0</v>
      </c>
      <c r="W30" s="105">
        <v>2481712</v>
      </c>
      <c r="X30" s="106" t="s">
        <v>85</v>
      </c>
      <c r="Y30" s="100"/>
      <c r="Z30" s="96">
        <v>216022.72</v>
      </c>
      <c r="AA30" s="99">
        <v>0</v>
      </c>
    </row>
    <row r="31" spans="1:27" s="2" customFormat="1" ht="18.75" customHeight="1" x14ac:dyDescent="0.25">
      <c r="A31" s="101">
        <v>308635</v>
      </c>
      <c r="B31" s="38" t="s">
        <v>86</v>
      </c>
      <c r="C31" s="91">
        <v>24</v>
      </c>
      <c r="D31" s="100" t="s">
        <v>37</v>
      </c>
      <c r="E31" s="100" t="s">
        <v>129</v>
      </c>
      <c r="F31" s="101">
        <v>58</v>
      </c>
      <c r="G31" s="101">
        <v>308635</v>
      </c>
      <c r="H31" s="100" t="s">
        <v>204</v>
      </c>
      <c r="I31" s="100">
        <v>44656873</v>
      </c>
      <c r="J31" s="100" t="s">
        <v>205</v>
      </c>
      <c r="K31" s="102"/>
      <c r="L31" s="102" t="s">
        <v>263</v>
      </c>
      <c r="M31" s="103">
        <v>45383</v>
      </c>
      <c r="N31" s="103">
        <v>45930</v>
      </c>
      <c r="O31" s="104">
        <f t="shared" si="0"/>
        <v>0.76404494382022481</v>
      </c>
      <c r="P31" s="102" t="s">
        <v>109</v>
      </c>
      <c r="Q31" s="100" t="s">
        <v>112</v>
      </c>
      <c r="R31" s="101">
        <v>139</v>
      </c>
      <c r="S31" s="105">
        <v>1873842.68</v>
      </c>
      <c r="T31" s="105">
        <v>578686.71</v>
      </c>
      <c r="U31" s="105">
        <v>0</v>
      </c>
      <c r="V31" s="105">
        <v>0</v>
      </c>
      <c r="W31" s="105">
        <v>2452529.3899999997</v>
      </c>
      <c r="X31" s="106" t="s">
        <v>85</v>
      </c>
      <c r="Y31" s="100"/>
      <c r="Z31" s="96">
        <v>0</v>
      </c>
      <c r="AA31" s="99">
        <v>0</v>
      </c>
    </row>
    <row r="32" spans="1:27" s="2" customFormat="1" ht="18.75" customHeight="1" x14ac:dyDescent="0.25">
      <c r="A32" s="101">
        <v>310396</v>
      </c>
      <c r="B32" s="38" t="s">
        <v>86</v>
      </c>
      <c r="C32" s="91">
        <v>25</v>
      </c>
      <c r="D32" s="100" t="s">
        <v>37</v>
      </c>
      <c r="E32" s="100" t="s">
        <v>129</v>
      </c>
      <c r="F32" s="101">
        <v>58</v>
      </c>
      <c r="G32" s="101">
        <v>310396</v>
      </c>
      <c r="H32" s="100" t="s">
        <v>206</v>
      </c>
      <c r="I32" s="100">
        <v>5260435</v>
      </c>
      <c r="J32" s="100" t="s">
        <v>207</v>
      </c>
      <c r="K32" s="102" t="s">
        <v>208</v>
      </c>
      <c r="L32" s="102" t="s">
        <v>262</v>
      </c>
      <c r="M32" s="103">
        <v>45383</v>
      </c>
      <c r="N32" s="103">
        <v>46112</v>
      </c>
      <c r="O32" s="104">
        <f t="shared" si="0"/>
        <v>0.7640449416461268</v>
      </c>
      <c r="P32" s="102" t="s">
        <v>109</v>
      </c>
      <c r="Q32" s="100" t="s">
        <v>112</v>
      </c>
      <c r="R32" s="101">
        <v>139</v>
      </c>
      <c r="S32" s="105">
        <v>1895357.08</v>
      </c>
      <c r="T32" s="105">
        <v>585330.87</v>
      </c>
      <c r="U32" s="105">
        <v>0</v>
      </c>
      <c r="V32" s="105">
        <v>0</v>
      </c>
      <c r="W32" s="105">
        <v>2480687.9500000002</v>
      </c>
      <c r="X32" s="106" t="s">
        <v>85</v>
      </c>
      <c r="Y32" s="100"/>
      <c r="Z32" s="96">
        <v>248068.78</v>
      </c>
      <c r="AA32" s="99">
        <v>0</v>
      </c>
    </row>
    <row r="33" spans="1:27" s="2" customFormat="1" ht="18.75" customHeight="1" x14ac:dyDescent="0.25">
      <c r="A33" s="101">
        <v>306402</v>
      </c>
      <c r="B33" s="38" t="s">
        <v>86</v>
      </c>
      <c r="C33" s="91">
        <v>26</v>
      </c>
      <c r="D33" s="100" t="s">
        <v>37</v>
      </c>
      <c r="E33" s="100" t="s">
        <v>129</v>
      </c>
      <c r="F33" s="101">
        <v>58</v>
      </c>
      <c r="G33" s="101">
        <v>306402</v>
      </c>
      <c r="H33" s="100" t="s">
        <v>209</v>
      </c>
      <c r="I33" s="100">
        <v>15422909</v>
      </c>
      <c r="J33" s="100" t="s">
        <v>210</v>
      </c>
      <c r="K33" s="102" t="s">
        <v>211</v>
      </c>
      <c r="L33" s="102" t="s">
        <v>261</v>
      </c>
      <c r="M33" s="103">
        <v>45383</v>
      </c>
      <c r="N33" s="103">
        <v>46112</v>
      </c>
      <c r="O33" s="104">
        <f t="shared" si="0"/>
        <v>0.7640449438202247</v>
      </c>
      <c r="P33" s="102" t="s">
        <v>109</v>
      </c>
      <c r="Q33" s="100" t="s">
        <v>112</v>
      </c>
      <c r="R33" s="101">
        <v>139</v>
      </c>
      <c r="S33" s="105">
        <v>1892917.8719101124</v>
      </c>
      <c r="T33" s="105">
        <v>584577.57808988763</v>
      </c>
      <c r="U33" s="105">
        <v>0</v>
      </c>
      <c r="V33" s="105">
        <v>0</v>
      </c>
      <c r="W33" s="105">
        <v>2477495.4500000002</v>
      </c>
      <c r="X33" s="106" t="s">
        <v>85</v>
      </c>
      <c r="Y33" s="100"/>
      <c r="Z33" s="96">
        <v>247749</v>
      </c>
      <c r="AA33" s="99">
        <v>0</v>
      </c>
    </row>
    <row r="34" spans="1:27" s="2" customFormat="1" ht="18.75" customHeight="1" x14ac:dyDescent="0.25">
      <c r="A34" s="101">
        <v>300609</v>
      </c>
      <c r="B34" s="38" t="s">
        <v>86</v>
      </c>
      <c r="C34" s="91">
        <v>27</v>
      </c>
      <c r="D34" s="100" t="s">
        <v>37</v>
      </c>
      <c r="E34" s="100" t="s">
        <v>129</v>
      </c>
      <c r="F34" s="101">
        <v>56</v>
      </c>
      <c r="G34" s="101">
        <v>300609</v>
      </c>
      <c r="H34" s="100" t="s">
        <v>212</v>
      </c>
      <c r="I34" s="100">
        <v>36318138</v>
      </c>
      <c r="J34" s="100" t="s">
        <v>213</v>
      </c>
      <c r="K34" s="102" t="s">
        <v>214</v>
      </c>
      <c r="L34" s="102" t="s">
        <v>215</v>
      </c>
      <c r="M34" s="103">
        <v>45383</v>
      </c>
      <c r="N34" s="103">
        <v>45930</v>
      </c>
      <c r="O34" s="104">
        <f t="shared" si="0"/>
        <v>0.39999999833837829</v>
      </c>
      <c r="P34" s="102" t="s">
        <v>91</v>
      </c>
      <c r="Q34" s="100" t="s">
        <v>91</v>
      </c>
      <c r="R34" s="101">
        <v>139</v>
      </c>
      <c r="S34" s="105">
        <v>962914.72</v>
      </c>
      <c r="T34" s="105">
        <v>1444372.09</v>
      </c>
      <c r="U34" s="105">
        <v>0</v>
      </c>
      <c r="V34" s="105">
        <v>0</v>
      </c>
      <c r="W34" s="105">
        <v>2407286.81</v>
      </c>
      <c r="X34" s="106" t="s">
        <v>85</v>
      </c>
      <c r="Y34" s="100"/>
      <c r="Z34" s="96">
        <v>240728.68</v>
      </c>
      <c r="AA34" s="99">
        <v>0</v>
      </c>
    </row>
    <row r="35" spans="1:27" s="2" customFormat="1" ht="18.75" customHeight="1" x14ac:dyDescent="0.25">
      <c r="A35" s="101">
        <v>310447</v>
      </c>
      <c r="B35" s="38" t="s">
        <v>86</v>
      </c>
      <c r="C35" s="91">
        <v>28</v>
      </c>
      <c r="D35" s="100" t="s">
        <v>37</v>
      </c>
      <c r="E35" s="100" t="s">
        <v>129</v>
      </c>
      <c r="F35" s="101">
        <v>56</v>
      </c>
      <c r="G35" s="101">
        <v>310447</v>
      </c>
      <c r="H35" s="100" t="s">
        <v>216</v>
      </c>
      <c r="I35" s="100">
        <v>18690221</v>
      </c>
      <c r="J35" s="100" t="s">
        <v>217</v>
      </c>
      <c r="K35" s="102" t="s">
        <v>218</v>
      </c>
      <c r="L35" s="102" t="s">
        <v>225</v>
      </c>
      <c r="M35" s="103">
        <v>45383</v>
      </c>
      <c r="N35" s="103">
        <v>46112</v>
      </c>
      <c r="O35" s="104">
        <f t="shared" si="0"/>
        <v>0.39999999999999997</v>
      </c>
      <c r="P35" s="102" t="s">
        <v>91</v>
      </c>
      <c r="Q35" s="100" t="s">
        <v>91</v>
      </c>
      <c r="R35" s="101">
        <v>139</v>
      </c>
      <c r="S35" s="105">
        <v>1974334.996</v>
      </c>
      <c r="T35" s="105">
        <v>2961502.4939999999</v>
      </c>
      <c r="U35" s="105">
        <v>0</v>
      </c>
      <c r="V35" s="105">
        <v>0</v>
      </c>
      <c r="W35" s="105">
        <v>4935837.49</v>
      </c>
      <c r="X35" s="106" t="s">
        <v>85</v>
      </c>
      <c r="Y35" s="100"/>
      <c r="Z35" s="96">
        <v>493583.74</v>
      </c>
      <c r="AA35" s="99">
        <v>0</v>
      </c>
    </row>
    <row r="36" spans="1:27" s="2" customFormat="1" ht="18.75" customHeight="1" x14ac:dyDescent="0.25">
      <c r="A36" s="101">
        <v>308683</v>
      </c>
      <c r="B36" s="38" t="s">
        <v>86</v>
      </c>
      <c r="C36" s="91">
        <v>29</v>
      </c>
      <c r="D36" s="100" t="s">
        <v>37</v>
      </c>
      <c r="E36" s="100" t="s">
        <v>129</v>
      </c>
      <c r="F36" s="101">
        <v>58</v>
      </c>
      <c r="G36" s="101">
        <v>308683</v>
      </c>
      <c r="H36" s="100" t="s">
        <v>316</v>
      </c>
      <c r="I36" s="100">
        <v>13399362</v>
      </c>
      <c r="J36" s="100" t="s">
        <v>317</v>
      </c>
      <c r="K36" s="102" t="s">
        <v>318</v>
      </c>
      <c r="L36" s="102" t="s">
        <v>319</v>
      </c>
      <c r="M36" s="103">
        <v>45413</v>
      </c>
      <c r="N36" s="103">
        <v>46022</v>
      </c>
      <c r="O36" s="104">
        <f t="shared" si="0"/>
        <v>0.7640449438202247</v>
      </c>
      <c r="P36" s="102" t="s">
        <v>109</v>
      </c>
      <c r="Q36" s="100" t="s">
        <v>112</v>
      </c>
      <c r="R36" s="101">
        <v>139</v>
      </c>
      <c r="S36" s="105">
        <v>1502301.9649438201</v>
      </c>
      <c r="T36" s="105">
        <v>463946.19505617977</v>
      </c>
      <c r="U36" s="105">
        <v>0</v>
      </c>
      <c r="V36" s="105">
        <v>0</v>
      </c>
      <c r="W36" s="105">
        <v>1966248.16</v>
      </c>
      <c r="X36" s="106" t="s">
        <v>85</v>
      </c>
      <c r="Y36" s="100"/>
      <c r="Z36" s="96">
        <v>0</v>
      </c>
      <c r="AA36" s="99">
        <v>0</v>
      </c>
    </row>
    <row r="37" spans="1:27" s="2" customFormat="1" ht="18.75" customHeight="1" x14ac:dyDescent="0.25">
      <c r="A37" s="101">
        <v>305588</v>
      </c>
      <c r="B37" s="38" t="s">
        <v>86</v>
      </c>
      <c r="C37" s="91">
        <v>30</v>
      </c>
      <c r="D37" s="100" t="s">
        <v>37</v>
      </c>
      <c r="E37" s="100" t="s">
        <v>129</v>
      </c>
      <c r="F37" s="101">
        <v>58</v>
      </c>
      <c r="G37" s="101">
        <v>305588</v>
      </c>
      <c r="H37" s="100" t="s">
        <v>320</v>
      </c>
      <c r="I37" s="100">
        <v>14812857</v>
      </c>
      <c r="J37" s="100" t="s">
        <v>321</v>
      </c>
      <c r="K37" s="102" t="s">
        <v>322</v>
      </c>
      <c r="L37" s="102" t="s">
        <v>323</v>
      </c>
      <c r="M37" s="103">
        <v>45413</v>
      </c>
      <c r="N37" s="103">
        <v>46142</v>
      </c>
      <c r="O37" s="104">
        <f t="shared" si="0"/>
        <v>0.76404494445685567</v>
      </c>
      <c r="P37" s="102" t="s">
        <v>109</v>
      </c>
      <c r="Q37" s="100" t="s">
        <v>112</v>
      </c>
      <c r="R37" s="101">
        <v>139</v>
      </c>
      <c r="S37" s="105">
        <v>1887857.26</v>
      </c>
      <c r="T37" s="105">
        <v>583014.74</v>
      </c>
      <c r="U37" s="105">
        <v>0</v>
      </c>
      <c r="V37" s="105">
        <v>0</v>
      </c>
      <c r="W37" s="105">
        <v>2470872</v>
      </c>
      <c r="X37" s="106" t="s">
        <v>85</v>
      </c>
      <c r="Y37" s="100"/>
      <c r="Z37" s="96">
        <v>0</v>
      </c>
      <c r="AA37" s="99">
        <v>0</v>
      </c>
    </row>
    <row r="38" spans="1:27" s="2" customFormat="1" ht="18.75" customHeight="1" x14ac:dyDescent="0.25">
      <c r="A38" s="101">
        <v>311606</v>
      </c>
      <c r="B38" s="38" t="s">
        <v>86</v>
      </c>
      <c r="C38" s="91">
        <v>31</v>
      </c>
      <c r="D38" s="100" t="s">
        <v>37</v>
      </c>
      <c r="E38" s="100" t="s">
        <v>129</v>
      </c>
      <c r="F38" s="101">
        <v>58</v>
      </c>
      <c r="G38" s="101">
        <v>311606</v>
      </c>
      <c r="H38" s="100" t="s">
        <v>324</v>
      </c>
      <c r="I38" s="100">
        <v>33291313</v>
      </c>
      <c r="J38" s="100" t="s">
        <v>325</v>
      </c>
      <c r="K38" s="102" t="s">
        <v>326</v>
      </c>
      <c r="L38" s="102" t="s">
        <v>327</v>
      </c>
      <c r="M38" s="103">
        <v>45413</v>
      </c>
      <c r="N38" s="103">
        <v>45961</v>
      </c>
      <c r="O38" s="104">
        <f t="shared" si="0"/>
        <v>0.76404494448957483</v>
      </c>
      <c r="P38" s="102" t="s">
        <v>109</v>
      </c>
      <c r="Q38" s="100" t="s">
        <v>112</v>
      </c>
      <c r="R38" s="101">
        <v>139</v>
      </c>
      <c r="S38" s="105">
        <v>1410808.99</v>
      </c>
      <c r="T38" s="105">
        <v>435691.01</v>
      </c>
      <c r="U38" s="105">
        <v>0</v>
      </c>
      <c r="V38" s="105">
        <v>0</v>
      </c>
      <c r="W38" s="105">
        <v>1846500</v>
      </c>
      <c r="X38" s="106" t="s">
        <v>85</v>
      </c>
      <c r="Y38" s="100"/>
      <c r="Z38" s="96">
        <v>0</v>
      </c>
      <c r="AA38" s="99">
        <v>0</v>
      </c>
    </row>
    <row r="39" spans="1:27" s="2" customFormat="1" ht="18.75" customHeight="1" x14ac:dyDescent="0.25">
      <c r="A39" s="101">
        <v>306072</v>
      </c>
      <c r="B39" s="38" t="s">
        <v>86</v>
      </c>
      <c r="C39" s="91">
        <v>32</v>
      </c>
      <c r="D39" s="100" t="s">
        <v>37</v>
      </c>
      <c r="E39" s="100" t="s">
        <v>129</v>
      </c>
      <c r="F39" s="101">
        <v>58</v>
      </c>
      <c r="G39" s="101">
        <v>306072</v>
      </c>
      <c r="H39" s="100" t="s">
        <v>328</v>
      </c>
      <c r="I39" s="100">
        <v>10899967</v>
      </c>
      <c r="J39" s="100" t="s">
        <v>329</v>
      </c>
      <c r="K39" s="102" t="s">
        <v>330</v>
      </c>
      <c r="L39" s="102" t="s">
        <v>331</v>
      </c>
      <c r="M39" s="103">
        <v>45413</v>
      </c>
      <c r="N39" s="103">
        <v>45991</v>
      </c>
      <c r="O39" s="104">
        <f t="shared" si="0"/>
        <v>0.7640449428692947</v>
      </c>
      <c r="P39" s="102" t="s">
        <v>109</v>
      </c>
      <c r="Q39" s="100" t="s">
        <v>112</v>
      </c>
      <c r="R39" s="101">
        <v>139</v>
      </c>
      <c r="S39" s="105">
        <v>1895831.15</v>
      </c>
      <c r="T39" s="105">
        <v>585477.27</v>
      </c>
      <c r="U39" s="105">
        <v>0</v>
      </c>
      <c r="V39" s="105">
        <v>0</v>
      </c>
      <c r="W39" s="105">
        <v>2481308.42</v>
      </c>
      <c r="X39" s="106" t="s">
        <v>85</v>
      </c>
      <c r="Y39" s="100"/>
      <c r="Z39" s="96">
        <v>0</v>
      </c>
      <c r="AA39" s="99">
        <v>0</v>
      </c>
    </row>
    <row r="40" spans="1:27" s="2" customFormat="1" ht="18.75" customHeight="1" x14ac:dyDescent="0.25">
      <c r="A40" s="101">
        <v>305533</v>
      </c>
      <c r="B40" s="38" t="s">
        <v>86</v>
      </c>
      <c r="C40" s="91">
        <v>33</v>
      </c>
      <c r="D40" s="100" t="s">
        <v>37</v>
      </c>
      <c r="E40" s="100" t="s">
        <v>129</v>
      </c>
      <c r="F40" s="101">
        <v>58</v>
      </c>
      <c r="G40" s="101">
        <v>305533</v>
      </c>
      <c r="H40" s="100" t="s">
        <v>332</v>
      </c>
      <c r="I40" s="100">
        <v>18291085</v>
      </c>
      <c r="J40" s="100" t="s">
        <v>333</v>
      </c>
      <c r="K40" s="102" t="s">
        <v>334</v>
      </c>
      <c r="L40" s="102" t="s">
        <v>335</v>
      </c>
      <c r="M40" s="103">
        <v>45413</v>
      </c>
      <c r="N40" s="103">
        <v>45838</v>
      </c>
      <c r="O40" s="104">
        <f t="shared" si="0"/>
        <v>0.76404494299846981</v>
      </c>
      <c r="P40" s="102" t="s">
        <v>109</v>
      </c>
      <c r="Q40" s="100" t="s">
        <v>112</v>
      </c>
      <c r="R40" s="101">
        <v>139</v>
      </c>
      <c r="S40" s="105">
        <v>1880438.38</v>
      </c>
      <c r="T40" s="105">
        <v>512742.02</v>
      </c>
      <c r="U40" s="105">
        <v>67981.600000000006</v>
      </c>
      <c r="V40" s="105">
        <v>0</v>
      </c>
      <c r="W40" s="105">
        <v>2461162</v>
      </c>
      <c r="X40" s="106" t="s">
        <v>85</v>
      </c>
      <c r="Y40" s="100"/>
      <c r="Z40" s="96">
        <v>0</v>
      </c>
      <c r="AA40" s="99">
        <v>0</v>
      </c>
    </row>
    <row r="41" spans="1:27" s="2" customFormat="1" ht="18.75" customHeight="1" x14ac:dyDescent="0.25">
      <c r="A41" s="101">
        <v>305039</v>
      </c>
      <c r="B41" s="38" t="s">
        <v>86</v>
      </c>
      <c r="C41" s="91">
        <v>34</v>
      </c>
      <c r="D41" s="100" t="s">
        <v>37</v>
      </c>
      <c r="E41" s="100" t="s">
        <v>129</v>
      </c>
      <c r="F41" s="101">
        <v>56</v>
      </c>
      <c r="G41" s="101">
        <v>305039</v>
      </c>
      <c r="H41" s="100" t="s">
        <v>336</v>
      </c>
      <c r="I41" s="100">
        <v>14196560</v>
      </c>
      <c r="J41" s="100" t="s">
        <v>337</v>
      </c>
      <c r="K41" s="102" t="s">
        <v>338</v>
      </c>
      <c r="L41" s="102" t="s">
        <v>339</v>
      </c>
      <c r="M41" s="103">
        <v>45413</v>
      </c>
      <c r="N41" s="103">
        <v>46142</v>
      </c>
      <c r="O41" s="104">
        <f t="shared" si="0"/>
        <v>0.39069254819291971</v>
      </c>
      <c r="P41" s="102" t="s">
        <v>91</v>
      </c>
      <c r="Q41" s="100" t="s">
        <v>91</v>
      </c>
      <c r="R41" s="101">
        <v>139</v>
      </c>
      <c r="S41" s="105">
        <v>1906559.7879999999</v>
      </c>
      <c r="T41" s="105">
        <v>2859839.682</v>
      </c>
      <c r="U41" s="105">
        <v>113549.73</v>
      </c>
      <c r="V41" s="105">
        <v>0</v>
      </c>
      <c r="W41" s="105">
        <v>4879949.2</v>
      </c>
      <c r="X41" s="106" t="s">
        <v>85</v>
      </c>
      <c r="Y41" s="100"/>
      <c r="Z41" s="96">
        <v>487994.92</v>
      </c>
      <c r="AA41" s="99">
        <v>0</v>
      </c>
    </row>
    <row r="42" spans="1:27" s="2" customFormat="1" ht="18.75" customHeight="1" x14ac:dyDescent="0.25">
      <c r="A42" s="101">
        <v>305698</v>
      </c>
      <c r="B42" s="38" t="s">
        <v>86</v>
      </c>
      <c r="C42" s="91">
        <v>35</v>
      </c>
      <c r="D42" s="100" t="s">
        <v>37</v>
      </c>
      <c r="E42" s="100" t="s">
        <v>129</v>
      </c>
      <c r="F42" s="101">
        <v>58</v>
      </c>
      <c r="G42" s="101">
        <v>305698</v>
      </c>
      <c r="H42" s="100" t="s">
        <v>340</v>
      </c>
      <c r="I42" s="100">
        <v>43551577</v>
      </c>
      <c r="J42" s="100" t="s">
        <v>341</v>
      </c>
      <c r="K42" s="102" t="s">
        <v>342</v>
      </c>
      <c r="L42" s="102" t="s">
        <v>343</v>
      </c>
      <c r="M42" s="103">
        <v>45413</v>
      </c>
      <c r="N42" s="103">
        <v>45961</v>
      </c>
      <c r="O42" s="104">
        <f t="shared" si="0"/>
        <v>0.76404494580722404</v>
      </c>
      <c r="P42" s="102" t="s">
        <v>109</v>
      </c>
      <c r="Q42" s="100" t="s">
        <v>112</v>
      </c>
      <c r="R42" s="101">
        <v>139</v>
      </c>
      <c r="S42" s="105">
        <v>1857802.99</v>
      </c>
      <c r="T42" s="105">
        <v>573733.27</v>
      </c>
      <c r="U42" s="105">
        <v>0</v>
      </c>
      <c r="V42" s="105">
        <v>0</v>
      </c>
      <c r="W42" s="105">
        <v>2431536.2599999998</v>
      </c>
      <c r="X42" s="106" t="s">
        <v>85</v>
      </c>
      <c r="Y42" s="100"/>
      <c r="Z42" s="96">
        <v>0</v>
      </c>
      <c r="AA42" s="99">
        <v>0</v>
      </c>
    </row>
    <row r="43" spans="1:27" s="2" customFormat="1" ht="18.75" customHeight="1" thickBot="1" x14ac:dyDescent="0.3">
      <c r="A43" s="101">
        <v>311306</v>
      </c>
      <c r="B43" s="38" t="s">
        <v>86</v>
      </c>
      <c r="C43" s="91">
        <v>36</v>
      </c>
      <c r="D43" s="100" t="s">
        <v>37</v>
      </c>
      <c r="E43" s="100" t="s">
        <v>129</v>
      </c>
      <c r="F43" s="101">
        <v>58</v>
      </c>
      <c r="G43" s="101">
        <v>311306</v>
      </c>
      <c r="H43" s="100" t="s">
        <v>344</v>
      </c>
      <c r="I43" s="100">
        <v>7481807</v>
      </c>
      <c r="J43" s="100" t="s">
        <v>345</v>
      </c>
      <c r="K43" s="102" t="s">
        <v>346</v>
      </c>
      <c r="L43" s="102" t="s">
        <v>347</v>
      </c>
      <c r="M43" s="103">
        <v>45413</v>
      </c>
      <c r="N43" s="103">
        <v>45869</v>
      </c>
      <c r="O43" s="104">
        <f t="shared" si="0"/>
        <v>0.76404494418243063</v>
      </c>
      <c r="P43" s="102" t="s">
        <v>109</v>
      </c>
      <c r="Q43" s="100" t="s">
        <v>112</v>
      </c>
      <c r="R43" s="101">
        <v>139</v>
      </c>
      <c r="S43" s="105">
        <v>1896108.96</v>
      </c>
      <c r="T43" s="105">
        <v>585563.06000000006</v>
      </c>
      <c r="U43" s="105">
        <v>0</v>
      </c>
      <c r="V43" s="105">
        <v>0</v>
      </c>
      <c r="W43" s="105">
        <v>2481672.02</v>
      </c>
      <c r="X43" s="106" t="s">
        <v>85</v>
      </c>
      <c r="Y43" s="100"/>
      <c r="Z43" s="96">
        <v>248167.19</v>
      </c>
      <c r="AA43" s="99">
        <v>0</v>
      </c>
    </row>
    <row r="44" spans="1:27" s="5" customFormat="1" ht="40.5" customHeight="1" thickTop="1" thickBot="1" x14ac:dyDescent="0.3">
      <c r="A44" s="20"/>
      <c r="B44" s="34" t="s">
        <v>22</v>
      </c>
      <c r="C44" s="20">
        <f>COUNT(C8:C43)</f>
        <v>36</v>
      </c>
      <c r="D44" s="21"/>
      <c r="E44" s="21"/>
      <c r="F44" s="20"/>
      <c r="G44" s="20"/>
      <c r="H44" s="21"/>
      <c r="I44" s="21"/>
      <c r="J44" s="21"/>
      <c r="K44" s="22"/>
      <c r="L44" s="20"/>
      <c r="M44" s="23"/>
      <c r="N44" s="23"/>
      <c r="O44" s="24"/>
      <c r="P44" s="22"/>
      <c r="Q44" s="21"/>
      <c r="R44" s="20"/>
      <c r="S44" s="25">
        <f>SUM(S8:S43)</f>
        <v>198600304.59737077</v>
      </c>
      <c r="T44" s="25">
        <f t="shared" ref="T44:W44" si="1">SUM(T8:T43)</f>
        <v>66609492.710494407</v>
      </c>
      <c r="U44" s="25">
        <f t="shared" si="1"/>
        <v>606335.96213483147</v>
      </c>
      <c r="V44" s="25">
        <f t="shared" si="1"/>
        <v>0</v>
      </c>
      <c r="W44" s="25">
        <f t="shared" si="1"/>
        <v>265816133.26999992</v>
      </c>
      <c r="X44" s="26"/>
      <c r="Y44" s="21"/>
      <c r="Z44" s="25">
        <f t="shared" ref="Z44" si="2">SUM(Z8:Z43)</f>
        <v>20273271.520000003</v>
      </c>
      <c r="AA44" s="27">
        <f t="shared" ref="AA44" si="3">SUM(AA8:AA43)</f>
        <v>467598.60000000009</v>
      </c>
    </row>
    <row r="45" spans="1:27" s="2" customFormat="1" ht="18.75" customHeight="1" thickTop="1" x14ac:dyDescent="0.2">
      <c r="A45" s="101">
        <v>300868</v>
      </c>
      <c r="B45" s="39" t="s">
        <v>27</v>
      </c>
      <c r="C45" s="101">
        <v>1</v>
      </c>
      <c r="D45" s="100" t="s">
        <v>37</v>
      </c>
      <c r="E45" s="100" t="s">
        <v>129</v>
      </c>
      <c r="F45" s="101">
        <v>48</v>
      </c>
      <c r="G45" s="101">
        <v>300868</v>
      </c>
      <c r="H45" s="100" t="s">
        <v>238</v>
      </c>
      <c r="I45" s="100">
        <v>28150059</v>
      </c>
      <c r="J45" s="100" t="s">
        <v>239</v>
      </c>
      <c r="K45" s="102" t="s">
        <v>240</v>
      </c>
      <c r="L45" s="101" t="s">
        <v>241</v>
      </c>
      <c r="M45" s="103">
        <v>45295</v>
      </c>
      <c r="N45" s="103">
        <v>46112</v>
      </c>
      <c r="O45" s="104">
        <f t="shared" ref="O45:O48" si="4">S45/(S45+T45+U45)</f>
        <v>0.8500000001012249</v>
      </c>
      <c r="P45" s="102" t="s">
        <v>222</v>
      </c>
      <c r="Q45" s="100" t="s">
        <v>223</v>
      </c>
      <c r="R45" s="101">
        <v>139</v>
      </c>
      <c r="S45" s="105">
        <v>4198573.3600000003</v>
      </c>
      <c r="T45" s="105">
        <v>740924.71</v>
      </c>
      <c r="U45" s="105">
        <v>0</v>
      </c>
      <c r="V45" s="105">
        <v>0</v>
      </c>
      <c r="W45" s="105">
        <v>4939498.07</v>
      </c>
      <c r="X45" s="106" t="s">
        <v>85</v>
      </c>
      <c r="Y45" s="100"/>
      <c r="Z45" s="96">
        <v>493949.8</v>
      </c>
      <c r="AA45" s="99">
        <v>0</v>
      </c>
    </row>
    <row r="46" spans="1:27" s="2" customFormat="1" ht="18.75" customHeight="1" x14ac:dyDescent="0.2">
      <c r="A46" s="101">
        <v>311359</v>
      </c>
      <c r="B46" s="39" t="s">
        <v>27</v>
      </c>
      <c r="C46" s="101">
        <v>2</v>
      </c>
      <c r="D46" s="100" t="s">
        <v>37</v>
      </c>
      <c r="E46" s="100" t="s">
        <v>129</v>
      </c>
      <c r="F46" s="101">
        <v>48</v>
      </c>
      <c r="G46" s="101">
        <v>311359</v>
      </c>
      <c r="H46" s="100" t="s">
        <v>242</v>
      </c>
      <c r="I46" s="100">
        <v>5481584</v>
      </c>
      <c r="J46" s="100" t="s">
        <v>243</v>
      </c>
      <c r="K46" s="102" t="s">
        <v>244</v>
      </c>
      <c r="L46" s="101" t="s">
        <v>245</v>
      </c>
      <c r="M46" s="103">
        <v>45295</v>
      </c>
      <c r="N46" s="103">
        <v>46112</v>
      </c>
      <c r="O46" s="104">
        <f t="shared" si="4"/>
        <v>0.84999999959594197</v>
      </c>
      <c r="P46" s="102" t="s">
        <v>222</v>
      </c>
      <c r="Q46" s="100" t="s">
        <v>223</v>
      </c>
      <c r="R46" s="101">
        <v>139</v>
      </c>
      <c r="S46" s="105">
        <v>4207317.18</v>
      </c>
      <c r="T46" s="105">
        <v>742467.74</v>
      </c>
      <c r="U46" s="105">
        <v>0</v>
      </c>
      <c r="V46" s="105">
        <v>0</v>
      </c>
      <c r="W46" s="105">
        <v>4949784.92</v>
      </c>
      <c r="X46" s="106" t="s">
        <v>85</v>
      </c>
      <c r="Y46" s="100"/>
      <c r="Z46" s="96">
        <v>494978.49</v>
      </c>
      <c r="AA46" s="99">
        <v>0</v>
      </c>
    </row>
    <row r="47" spans="1:27" s="2" customFormat="1" ht="18.75" customHeight="1" x14ac:dyDescent="0.2">
      <c r="A47" s="101">
        <v>304830</v>
      </c>
      <c r="B47" s="39" t="s">
        <v>27</v>
      </c>
      <c r="C47" s="101">
        <v>3</v>
      </c>
      <c r="D47" s="100" t="s">
        <v>37</v>
      </c>
      <c r="E47" s="100" t="s">
        <v>129</v>
      </c>
      <c r="F47" s="101">
        <v>48</v>
      </c>
      <c r="G47" s="101">
        <v>304830</v>
      </c>
      <c r="H47" s="100" t="s">
        <v>399</v>
      </c>
      <c r="I47" s="100">
        <v>38664995</v>
      </c>
      <c r="J47" s="100" t="s">
        <v>401</v>
      </c>
      <c r="K47" s="102" t="s">
        <v>403</v>
      </c>
      <c r="L47" s="101"/>
      <c r="M47" s="103">
        <v>45444</v>
      </c>
      <c r="N47" s="103">
        <v>46173</v>
      </c>
      <c r="O47" s="104">
        <f t="shared" si="4"/>
        <v>0.85</v>
      </c>
      <c r="P47" s="102" t="s">
        <v>405</v>
      </c>
      <c r="Q47" s="100" t="s">
        <v>406</v>
      </c>
      <c r="R47" s="101">
        <v>139</v>
      </c>
      <c r="S47" s="105">
        <v>4219230</v>
      </c>
      <c r="T47" s="105">
        <v>744570</v>
      </c>
      <c r="U47" s="105">
        <v>0</v>
      </c>
      <c r="V47" s="105">
        <v>0</v>
      </c>
      <c r="W47" s="105">
        <v>4963800</v>
      </c>
      <c r="X47" s="106" t="s">
        <v>85</v>
      </c>
      <c r="Y47" s="100"/>
      <c r="Z47" s="96">
        <v>0</v>
      </c>
      <c r="AA47" s="99">
        <v>0</v>
      </c>
    </row>
    <row r="48" spans="1:27" s="2" customFormat="1" ht="18.75" customHeight="1" thickBot="1" x14ac:dyDescent="0.25">
      <c r="A48" s="101">
        <v>310865</v>
      </c>
      <c r="B48" s="39" t="s">
        <v>27</v>
      </c>
      <c r="C48" s="101">
        <v>4</v>
      </c>
      <c r="D48" s="100" t="s">
        <v>37</v>
      </c>
      <c r="E48" s="100" t="s">
        <v>129</v>
      </c>
      <c r="F48" s="101">
        <v>48</v>
      </c>
      <c r="G48" s="101">
        <v>310865</v>
      </c>
      <c r="H48" s="100" t="s">
        <v>400</v>
      </c>
      <c r="I48" s="100">
        <v>7205100</v>
      </c>
      <c r="J48" s="100" t="s">
        <v>402</v>
      </c>
      <c r="K48" s="102" t="s">
        <v>404</v>
      </c>
      <c r="L48" s="101"/>
      <c r="M48" s="103">
        <v>45444</v>
      </c>
      <c r="N48" s="103">
        <v>46173</v>
      </c>
      <c r="O48" s="104">
        <f t="shared" si="4"/>
        <v>0.83422455327119183</v>
      </c>
      <c r="P48" s="102" t="s">
        <v>407</v>
      </c>
      <c r="Q48" s="100" t="s">
        <v>408</v>
      </c>
      <c r="R48" s="101">
        <v>139</v>
      </c>
      <c r="S48" s="105">
        <v>4140840.8155</v>
      </c>
      <c r="T48" s="105">
        <v>730736.61450000003</v>
      </c>
      <c r="U48" s="105">
        <v>92123.05</v>
      </c>
      <c r="V48" s="105">
        <v>0</v>
      </c>
      <c r="W48" s="105">
        <v>4963700.4800000004</v>
      </c>
      <c r="X48" s="106" t="s">
        <v>85</v>
      </c>
      <c r="Y48" s="100"/>
      <c r="Z48" s="96">
        <v>0</v>
      </c>
      <c r="AA48" s="99">
        <v>0</v>
      </c>
    </row>
    <row r="49" spans="1:27" s="5" customFormat="1" ht="40.5" customHeight="1" thickTop="1" thickBot="1" x14ac:dyDescent="0.3">
      <c r="A49" s="20"/>
      <c r="B49" s="34" t="s">
        <v>24</v>
      </c>
      <c r="C49" s="20">
        <f>COUNT(C45:C48)</f>
        <v>4</v>
      </c>
      <c r="D49" s="21"/>
      <c r="E49" s="21"/>
      <c r="F49" s="20"/>
      <c r="G49" s="20"/>
      <c r="H49" s="21"/>
      <c r="I49" s="21"/>
      <c r="J49" s="21"/>
      <c r="K49" s="22"/>
      <c r="L49" s="20"/>
      <c r="M49" s="23"/>
      <c r="N49" s="23"/>
      <c r="O49" s="24"/>
      <c r="P49" s="22"/>
      <c r="Q49" s="21"/>
      <c r="R49" s="20"/>
      <c r="S49" s="25">
        <f>SUM(S45:S48)</f>
        <v>16765961.3555</v>
      </c>
      <c r="T49" s="25">
        <f t="shared" ref="T49:AA49" si="5">SUM(T45:T48)</f>
        <v>2958699.0645000003</v>
      </c>
      <c r="U49" s="25">
        <f t="shared" si="5"/>
        <v>92123.05</v>
      </c>
      <c r="V49" s="25">
        <f t="shared" si="5"/>
        <v>0</v>
      </c>
      <c r="W49" s="25">
        <f t="shared" si="5"/>
        <v>19816783.469999999</v>
      </c>
      <c r="X49" s="26"/>
      <c r="Y49" s="21"/>
      <c r="Z49" s="25">
        <f t="shared" si="5"/>
        <v>988928.29</v>
      </c>
      <c r="AA49" s="27">
        <f t="shared" si="5"/>
        <v>0</v>
      </c>
    </row>
    <row r="50" spans="1:27" s="2" customFormat="1" ht="18.75" customHeight="1" thickTop="1" x14ac:dyDescent="0.2">
      <c r="A50" s="101">
        <v>319112</v>
      </c>
      <c r="B50" s="39" t="s">
        <v>26</v>
      </c>
      <c r="C50" s="101">
        <v>1</v>
      </c>
      <c r="D50" s="100" t="s">
        <v>355</v>
      </c>
      <c r="E50" s="100" t="s">
        <v>356</v>
      </c>
      <c r="F50" s="101">
        <v>248</v>
      </c>
      <c r="G50" s="101">
        <v>319112</v>
      </c>
      <c r="H50" s="100" t="s">
        <v>357</v>
      </c>
      <c r="I50" s="100">
        <v>12354176</v>
      </c>
      <c r="J50" s="100" t="s">
        <v>358</v>
      </c>
      <c r="K50" s="102" t="s">
        <v>359</v>
      </c>
      <c r="L50" s="101" t="s">
        <v>360</v>
      </c>
      <c r="M50" s="103">
        <v>45444</v>
      </c>
      <c r="N50" s="103">
        <v>46538</v>
      </c>
      <c r="O50" s="104">
        <f>S50/(S50+T50+U50)</f>
        <v>0.80473372789575159</v>
      </c>
      <c r="P50" s="102" t="s">
        <v>361</v>
      </c>
      <c r="Q50" s="100" t="s">
        <v>362</v>
      </c>
      <c r="R50" s="101">
        <v>150</v>
      </c>
      <c r="S50" s="105">
        <v>20703021.57</v>
      </c>
      <c r="T50" s="105">
        <v>4127463.78</v>
      </c>
      <c r="U50" s="105">
        <v>896063.51</v>
      </c>
      <c r="V50" s="105">
        <v>0</v>
      </c>
      <c r="W50" s="105">
        <v>25726548.859999999</v>
      </c>
      <c r="X50" s="106" t="s">
        <v>252</v>
      </c>
      <c r="Y50" s="100"/>
      <c r="Z50" s="96">
        <v>0</v>
      </c>
      <c r="AA50" s="99">
        <v>0</v>
      </c>
    </row>
    <row r="51" spans="1:27" s="2" customFormat="1" ht="18.75" customHeight="1" thickBot="1" x14ac:dyDescent="0.25">
      <c r="A51" s="101">
        <v>321003</v>
      </c>
      <c r="B51" s="39" t="s">
        <v>26</v>
      </c>
      <c r="C51" s="101">
        <v>2</v>
      </c>
      <c r="D51" s="100" t="s">
        <v>355</v>
      </c>
      <c r="E51" s="100" t="s">
        <v>356</v>
      </c>
      <c r="F51" s="101">
        <v>268</v>
      </c>
      <c r="G51" s="101">
        <v>321003</v>
      </c>
      <c r="H51" s="100" t="s">
        <v>363</v>
      </c>
      <c r="I51" s="100">
        <v>12354176</v>
      </c>
      <c r="J51" s="100" t="s">
        <v>358</v>
      </c>
      <c r="K51" s="102" t="s">
        <v>359</v>
      </c>
      <c r="L51" s="101" t="s">
        <v>364</v>
      </c>
      <c r="M51" s="103">
        <v>45444</v>
      </c>
      <c r="N51" s="103">
        <v>46538</v>
      </c>
      <c r="O51" s="104">
        <f>S51/(S51+T51+U51)</f>
        <v>0.80473372781297381</v>
      </c>
      <c r="P51" s="102" t="s">
        <v>361</v>
      </c>
      <c r="Q51" s="100" t="s">
        <v>365</v>
      </c>
      <c r="R51" s="101">
        <v>150</v>
      </c>
      <c r="S51" s="105">
        <v>20498800.25</v>
      </c>
      <c r="T51" s="105">
        <v>4006637.13</v>
      </c>
      <c r="U51" s="105">
        <v>967336.46</v>
      </c>
      <c r="V51" s="105">
        <v>0</v>
      </c>
      <c r="W51" s="105">
        <v>25472773.84</v>
      </c>
      <c r="X51" s="106" t="s">
        <v>252</v>
      </c>
      <c r="Y51" s="100"/>
      <c r="Z51" s="96">
        <v>0</v>
      </c>
      <c r="AA51" s="99">
        <v>0</v>
      </c>
    </row>
    <row r="52" spans="1:27" s="5" customFormat="1" ht="40.5" customHeight="1" thickTop="1" thickBot="1" x14ac:dyDescent="0.3">
      <c r="A52" s="20"/>
      <c r="B52" s="34" t="s">
        <v>23</v>
      </c>
      <c r="C52" s="20">
        <f>COUNT(C50:C51)</f>
        <v>2</v>
      </c>
      <c r="D52" s="21"/>
      <c r="E52" s="21"/>
      <c r="F52" s="20"/>
      <c r="G52" s="20"/>
      <c r="H52" s="21"/>
      <c r="I52" s="21"/>
      <c r="J52" s="21"/>
      <c r="K52" s="22"/>
      <c r="L52" s="20"/>
      <c r="M52" s="23"/>
      <c r="N52" s="23"/>
      <c r="O52" s="24"/>
      <c r="P52" s="22"/>
      <c r="Q52" s="21"/>
      <c r="R52" s="20"/>
      <c r="S52" s="25">
        <f>SUM(S50:S51)</f>
        <v>41201821.82</v>
      </c>
      <c r="T52" s="25">
        <f t="shared" ref="T52:W52" si="6">SUM(T50:T51)</f>
        <v>8134100.9100000001</v>
      </c>
      <c r="U52" s="25">
        <f t="shared" si="6"/>
        <v>1863399.97</v>
      </c>
      <c r="V52" s="25">
        <f t="shared" si="6"/>
        <v>0</v>
      </c>
      <c r="W52" s="25">
        <f t="shared" si="6"/>
        <v>51199322.700000003</v>
      </c>
      <c r="X52" s="26"/>
      <c r="Y52" s="21"/>
      <c r="Z52" s="25">
        <f t="shared" ref="Z52:AA52" si="7">SUM(Z50:Z51)</f>
        <v>0</v>
      </c>
      <c r="AA52" s="27">
        <f t="shared" si="7"/>
        <v>0</v>
      </c>
    </row>
    <row r="53" spans="1:27" s="2" customFormat="1" ht="18.75" customHeight="1" thickTop="1" x14ac:dyDescent="0.2">
      <c r="A53" s="101">
        <v>300846</v>
      </c>
      <c r="B53" s="39" t="s">
        <v>28</v>
      </c>
      <c r="C53" s="101">
        <v>1</v>
      </c>
      <c r="D53" s="100" t="s">
        <v>37</v>
      </c>
      <c r="E53" s="100" t="s">
        <v>129</v>
      </c>
      <c r="F53" s="101">
        <v>48</v>
      </c>
      <c r="G53" s="101">
        <v>300846</v>
      </c>
      <c r="H53" s="100" t="s">
        <v>219</v>
      </c>
      <c r="I53" s="100">
        <v>23050598</v>
      </c>
      <c r="J53" s="100" t="s">
        <v>220</v>
      </c>
      <c r="K53" s="102" t="s">
        <v>221</v>
      </c>
      <c r="L53" s="102" t="s">
        <v>224</v>
      </c>
      <c r="M53" s="103">
        <v>45383</v>
      </c>
      <c r="N53" s="103">
        <v>46112</v>
      </c>
      <c r="O53" s="104">
        <v>0.85</v>
      </c>
      <c r="P53" s="102" t="s">
        <v>222</v>
      </c>
      <c r="Q53" s="100" t="s">
        <v>223</v>
      </c>
      <c r="R53" s="101">
        <v>155</v>
      </c>
      <c r="S53" s="105">
        <v>4154257.02</v>
      </c>
      <c r="T53" s="105">
        <v>733104.18</v>
      </c>
      <c r="U53" s="105">
        <v>74032.399999999994</v>
      </c>
      <c r="V53" s="105">
        <v>0</v>
      </c>
      <c r="W53" s="105">
        <v>4961393.5999999996</v>
      </c>
      <c r="X53" s="106" t="s">
        <v>85</v>
      </c>
      <c r="Y53" s="100">
        <v>0</v>
      </c>
      <c r="Z53" s="96">
        <v>496139.36</v>
      </c>
      <c r="AA53" s="99">
        <v>0</v>
      </c>
    </row>
    <row r="54" spans="1:27" s="2" customFormat="1" ht="18.75" customHeight="1" x14ac:dyDescent="0.2">
      <c r="A54" s="101">
        <v>311837</v>
      </c>
      <c r="B54" s="39" t="s">
        <v>28</v>
      </c>
      <c r="C54" s="101">
        <v>2</v>
      </c>
      <c r="D54" s="100" t="s">
        <v>37</v>
      </c>
      <c r="E54" s="100" t="s">
        <v>129</v>
      </c>
      <c r="F54" s="101">
        <v>48</v>
      </c>
      <c r="G54" s="101">
        <v>311837</v>
      </c>
      <c r="H54" s="100" t="s">
        <v>372</v>
      </c>
      <c r="I54" s="100">
        <v>30299010</v>
      </c>
      <c r="J54" s="100" t="s">
        <v>373</v>
      </c>
      <c r="K54" s="102" t="s">
        <v>374</v>
      </c>
      <c r="L54" s="102" t="s">
        <v>375</v>
      </c>
      <c r="M54" s="103">
        <v>45444</v>
      </c>
      <c r="N54" s="103">
        <v>46173</v>
      </c>
      <c r="O54" s="104">
        <v>0.85</v>
      </c>
      <c r="P54" s="102" t="s">
        <v>222</v>
      </c>
      <c r="Q54" s="100" t="s">
        <v>223</v>
      </c>
      <c r="R54" s="101">
        <v>139</v>
      </c>
      <c r="S54" s="105">
        <v>4218891.55</v>
      </c>
      <c r="T54" s="105">
        <v>744510.28</v>
      </c>
      <c r="U54" s="105">
        <v>0</v>
      </c>
      <c r="V54" s="105">
        <v>0</v>
      </c>
      <c r="W54" s="105">
        <v>4963401.83</v>
      </c>
      <c r="X54" s="106" t="s">
        <v>85</v>
      </c>
      <c r="Y54" s="100">
        <v>0</v>
      </c>
      <c r="Z54" s="96">
        <v>0</v>
      </c>
      <c r="AA54" s="99">
        <v>0</v>
      </c>
    </row>
    <row r="55" spans="1:27" s="2" customFormat="1" ht="18.75" customHeight="1" thickBot="1" x14ac:dyDescent="0.25">
      <c r="A55" s="101">
        <v>301548</v>
      </c>
      <c r="B55" s="39" t="s">
        <v>28</v>
      </c>
      <c r="C55" s="101">
        <v>3</v>
      </c>
      <c r="D55" s="100" t="s">
        <v>37</v>
      </c>
      <c r="E55" s="100" t="s">
        <v>129</v>
      </c>
      <c r="F55" s="101">
        <v>48</v>
      </c>
      <c r="G55" s="101">
        <v>301548</v>
      </c>
      <c r="H55" s="100" t="s">
        <v>376</v>
      </c>
      <c r="I55" s="100">
        <v>38075655</v>
      </c>
      <c r="J55" s="100" t="s">
        <v>377</v>
      </c>
      <c r="K55" s="102" t="s">
        <v>378</v>
      </c>
      <c r="L55" s="102" t="s">
        <v>379</v>
      </c>
      <c r="M55" s="103">
        <v>45444</v>
      </c>
      <c r="N55" s="103">
        <v>46173</v>
      </c>
      <c r="O55" s="104">
        <v>0.85</v>
      </c>
      <c r="P55" s="102" t="s">
        <v>222</v>
      </c>
      <c r="Q55" s="100" t="s">
        <v>223</v>
      </c>
      <c r="R55" s="101">
        <v>139</v>
      </c>
      <c r="S55" s="105">
        <v>4211889.91</v>
      </c>
      <c r="T55" s="105">
        <v>743274.69</v>
      </c>
      <c r="U55" s="105">
        <v>0</v>
      </c>
      <c r="V55" s="105">
        <v>0</v>
      </c>
      <c r="W55" s="105">
        <v>4955164.5999999996</v>
      </c>
      <c r="X55" s="106" t="s">
        <v>85</v>
      </c>
      <c r="Y55" s="100">
        <v>0</v>
      </c>
      <c r="Z55" s="96">
        <v>0</v>
      </c>
      <c r="AA55" s="99">
        <v>0</v>
      </c>
    </row>
    <row r="56" spans="1:27" s="5" customFormat="1" ht="40.5" customHeight="1" thickTop="1" thickBot="1" x14ac:dyDescent="0.3">
      <c r="A56" s="20"/>
      <c r="B56" s="34" t="s">
        <v>21</v>
      </c>
      <c r="C56" s="20">
        <f>COUNT(C53:C55)</f>
        <v>3</v>
      </c>
      <c r="D56" s="21"/>
      <c r="E56" s="21"/>
      <c r="F56" s="20"/>
      <c r="G56" s="20"/>
      <c r="H56" s="21"/>
      <c r="I56" s="21"/>
      <c r="J56" s="21"/>
      <c r="K56" s="22"/>
      <c r="L56" s="20"/>
      <c r="M56" s="23"/>
      <c r="N56" s="23"/>
      <c r="O56" s="24"/>
      <c r="P56" s="22"/>
      <c r="Q56" s="21"/>
      <c r="R56" s="20"/>
      <c r="S56" s="25">
        <f>SUM(S53:S55)</f>
        <v>12585038.48</v>
      </c>
      <c r="T56" s="25">
        <f t="shared" ref="T56:AA56" si="8">SUM(T53:T55)</f>
        <v>2220889.15</v>
      </c>
      <c r="U56" s="25">
        <f t="shared" si="8"/>
        <v>74032.399999999994</v>
      </c>
      <c r="V56" s="25">
        <f t="shared" si="8"/>
        <v>0</v>
      </c>
      <c r="W56" s="25">
        <f t="shared" si="8"/>
        <v>14879960.029999999</v>
      </c>
      <c r="X56" s="26"/>
      <c r="Y56" s="21"/>
      <c r="Z56" s="25">
        <f t="shared" si="8"/>
        <v>496139.36</v>
      </c>
      <c r="AA56" s="27">
        <f t="shared" si="8"/>
        <v>0</v>
      </c>
    </row>
    <row r="57" spans="1:27" s="2" customFormat="1" ht="18.75" customHeight="1" thickTop="1" x14ac:dyDescent="0.2">
      <c r="A57" s="101">
        <v>300907</v>
      </c>
      <c r="B57" s="39" t="s">
        <v>29</v>
      </c>
      <c r="C57" s="101">
        <v>1</v>
      </c>
      <c r="D57" s="100" t="s">
        <v>37</v>
      </c>
      <c r="E57" s="100" t="s">
        <v>292</v>
      </c>
      <c r="F57" s="101">
        <v>48</v>
      </c>
      <c r="G57" s="101">
        <v>300907</v>
      </c>
      <c r="H57" s="100" t="s">
        <v>293</v>
      </c>
      <c r="I57" s="100">
        <v>18261599</v>
      </c>
      <c r="J57" s="100" t="s">
        <v>294</v>
      </c>
      <c r="K57" s="102" t="s">
        <v>380</v>
      </c>
      <c r="L57" s="101" t="s">
        <v>295</v>
      </c>
      <c r="M57" s="103">
        <v>45295</v>
      </c>
      <c r="N57" s="103">
        <v>46026</v>
      </c>
      <c r="O57" s="104">
        <v>0.85</v>
      </c>
      <c r="P57" s="102" t="s">
        <v>296</v>
      </c>
      <c r="Q57" s="100" t="s">
        <v>297</v>
      </c>
      <c r="R57" s="101">
        <v>139</v>
      </c>
      <c r="S57" s="105">
        <v>4162777.85</v>
      </c>
      <c r="T57" s="105">
        <v>734607.85</v>
      </c>
      <c r="U57" s="105">
        <v>0</v>
      </c>
      <c r="V57" s="105">
        <v>0</v>
      </c>
      <c r="W57" s="105">
        <v>4897385.7</v>
      </c>
      <c r="X57" s="106" t="s">
        <v>85</v>
      </c>
      <c r="Y57" s="100"/>
      <c r="Z57" s="96">
        <v>489738.57</v>
      </c>
      <c r="AA57" s="99">
        <v>0</v>
      </c>
    </row>
    <row r="58" spans="1:27" s="2" customFormat="1" ht="18.75" customHeight="1" x14ac:dyDescent="0.2">
      <c r="A58" s="101">
        <v>309187</v>
      </c>
      <c r="B58" s="39" t="s">
        <v>29</v>
      </c>
      <c r="C58" s="101">
        <v>2</v>
      </c>
      <c r="D58" s="100" t="s">
        <v>37</v>
      </c>
      <c r="E58" s="100" t="s">
        <v>292</v>
      </c>
      <c r="F58" s="101">
        <v>48</v>
      </c>
      <c r="G58" s="101">
        <v>309187</v>
      </c>
      <c r="H58" s="100" t="s">
        <v>381</v>
      </c>
      <c r="I58" s="100">
        <v>7930701</v>
      </c>
      <c r="J58" s="100" t="s">
        <v>382</v>
      </c>
      <c r="K58" s="102" t="s">
        <v>383</v>
      </c>
      <c r="L58" s="101" t="s">
        <v>384</v>
      </c>
      <c r="M58" s="103">
        <v>45297</v>
      </c>
      <c r="N58" s="103">
        <v>46028</v>
      </c>
      <c r="O58" s="104">
        <v>0.85</v>
      </c>
      <c r="P58" s="102" t="s">
        <v>385</v>
      </c>
      <c r="Q58" s="100" t="s">
        <v>93</v>
      </c>
      <c r="R58" s="101">
        <v>139</v>
      </c>
      <c r="S58" s="105">
        <v>4218455.6500000004</v>
      </c>
      <c r="T58" s="105">
        <v>744433.35</v>
      </c>
      <c r="U58" s="105">
        <v>0</v>
      </c>
      <c r="V58" s="105">
        <v>0</v>
      </c>
      <c r="W58" s="105">
        <v>4962889</v>
      </c>
      <c r="X58" s="106" t="s">
        <v>252</v>
      </c>
      <c r="Y58" s="100"/>
      <c r="Z58" s="96">
        <v>0</v>
      </c>
      <c r="AA58" s="99">
        <v>0</v>
      </c>
    </row>
    <row r="59" spans="1:27" s="2" customFormat="1" ht="18.75" customHeight="1" thickBot="1" x14ac:dyDescent="0.25">
      <c r="A59" s="101">
        <v>304953</v>
      </c>
      <c r="B59" s="39" t="s">
        <v>29</v>
      </c>
      <c r="C59" s="101">
        <v>3</v>
      </c>
      <c r="D59" s="100" t="s">
        <v>37</v>
      </c>
      <c r="E59" s="100" t="s">
        <v>292</v>
      </c>
      <c r="F59" s="101">
        <v>48</v>
      </c>
      <c r="G59" s="101">
        <v>304953</v>
      </c>
      <c r="H59" s="100" t="s">
        <v>386</v>
      </c>
      <c r="I59" s="100">
        <v>24260911</v>
      </c>
      <c r="J59" s="100" t="s">
        <v>387</v>
      </c>
      <c r="K59" s="102" t="s">
        <v>388</v>
      </c>
      <c r="L59" s="101" t="s">
        <v>389</v>
      </c>
      <c r="M59" s="103">
        <v>45297</v>
      </c>
      <c r="N59" s="103">
        <v>46173</v>
      </c>
      <c r="O59" s="104">
        <v>0.85</v>
      </c>
      <c r="P59" s="102" t="s">
        <v>390</v>
      </c>
      <c r="Q59" s="100" t="s">
        <v>391</v>
      </c>
      <c r="R59" s="101">
        <v>139</v>
      </c>
      <c r="S59" s="105">
        <v>3422468.54</v>
      </c>
      <c r="T59" s="105">
        <v>603965.03</v>
      </c>
      <c r="U59" s="105">
        <v>0</v>
      </c>
      <c r="V59" s="105">
        <v>0</v>
      </c>
      <c r="W59" s="105">
        <v>4026433.57</v>
      </c>
      <c r="X59" s="106" t="s">
        <v>85</v>
      </c>
      <c r="Y59" s="100"/>
      <c r="Z59" s="96">
        <v>0</v>
      </c>
      <c r="AA59" s="99">
        <v>0</v>
      </c>
    </row>
    <row r="60" spans="1:27" s="5" customFormat="1" ht="40.5" customHeight="1" thickTop="1" thickBot="1" x14ac:dyDescent="0.3">
      <c r="A60" s="20"/>
      <c r="B60" s="34" t="s">
        <v>20</v>
      </c>
      <c r="C60" s="20">
        <f>COUNT(C57:C59)</f>
        <v>3</v>
      </c>
      <c r="D60" s="21"/>
      <c r="E60" s="21"/>
      <c r="F60" s="20"/>
      <c r="G60" s="20"/>
      <c r="H60" s="21"/>
      <c r="I60" s="21"/>
      <c r="J60" s="21"/>
      <c r="K60" s="22"/>
      <c r="L60" s="20"/>
      <c r="M60" s="23"/>
      <c r="N60" s="23"/>
      <c r="O60" s="24"/>
      <c r="P60" s="22"/>
      <c r="Q60" s="21"/>
      <c r="R60" s="20"/>
      <c r="S60" s="25">
        <f>SUM(S57:S59)</f>
        <v>11803702.039999999</v>
      </c>
      <c r="T60" s="25">
        <f t="shared" ref="T60:W60" si="9">SUM(T57:T59)</f>
        <v>2083006.23</v>
      </c>
      <c r="U60" s="25">
        <f t="shared" si="9"/>
        <v>0</v>
      </c>
      <c r="V60" s="25">
        <f t="shared" si="9"/>
        <v>0</v>
      </c>
      <c r="W60" s="25">
        <f t="shared" si="9"/>
        <v>13886708.27</v>
      </c>
      <c r="X60" s="26"/>
      <c r="Y60" s="21"/>
      <c r="Z60" s="25">
        <f t="shared" ref="Z60" si="10">SUM(Z57:Z59)</f>
        <v>489738.57</v>
      </c>
      <c r="AA60" s="27">
        <f t="shared" ref="AA60" si="11">SUM(AA57:AA59)</f>
        <v>0</v>
      </c>
    </row>
    <row r="61" spans="1:27" s="2" customFormat="1" ht="18.75" customHeight="1" thickTop="1" x14ac:dyDescent="0.2">
      <c r="A61" s="101">
        <v>310432</v>
      </c>
      <c r="B61" s="39" t="s">
        <v>30</v>
      </c>
      <c r="C61" s="101">
        <v>1</v>
      </c>
      <c r="D61" s="100" t="s">
        <v>37</v>
      </c>
      <c r="E61" s="100"/>
      <c r="F61" s="101">
        <v>48</v>
      </c>
      <c r="G61" s="101">
        <v>310432</v>
      </c>
      <c r="H61" s="100" t="s">
        <v>284</v>
      </c>
      <c r="I61" s="100">
        <v>18690221</v>
      </c>
      <c r="J61" s="100" t="s">
        <v>217</v>
      </c>
      <c r="K61" s="102" t="s">
        <v>285</v>
      </c>
      <c r="L61" s="101" t="s">
        <v>286</v>
      </c>
      <c r="M61" s="103">
        <v>45413</v>
      </c>
      <c r="N61" s="103">
        <v>46142</v>
      </c>
      <c r="O61" s="104">
        <v>0.85</v>
      </c>
      <c r="P61" s="102" t="s">
        <v>222</v>
      </c>
      <c r="Q61" s="100" t="s">
        <v>223</v>
      </c>
      <c r="R61" s="101">
        <v>139</v>
      </c>
      <c r="S61" s="105">
        <v>4211817.2690000003</v>
      </c>
      <c r="T61" s="105">
        <v>743261.87100000004</v>
      </c>
      <c r="U61" s="105">
        <v>0</v>
      </c>
      <c r="V61" s="105">
        <v>0</v>
      </c>
      <c r="W61" s="105">
        <v>4955079.1399999997</v>
      </c>
      <c r="X61" s="106" t="s">
        <v>85</v>
      </c>
      <c r="Y61" s="100"/>
      <c r="Z61" s="96">
        <v>495507.91</v>
      </c>
      <c r="AA61" s="99">
        <v>0</v>
      </c>
    </row>
    <row r="62" spans="1:27" s="2" customFormat="1" ht="18.75" customHeight="1" x14ac:dyDescent="0.2">
      <c r="A62" s="101">
        <v>311129</v>
      </c>
      <c r="B62" s="39" t="s">
        <v>30</v>
      </c>
      <c r="C62" s="101">
        <v>2</v>
      </c>
      <c r="D62" s="100" t="s">
        <v>37</v>
      </c>
      <c r="E62" s="100"/>
      <c r="F62" s="101">
        <v>48</v>
      </c>
      <c r="G62" s="101">
        <v>311129</v>
      </c>
      <c r="H62" s="100" t="s">
        <v>287</v>
      </c>
      <c r="I62" s="100">
        <v>18690221</v>
      </c>
      <c r="J62" s="100" t="s">
        <v>217</v>
      </c>
      <c r="K62" s="102" t="s">
        <v>288</v>
      </c>
      <c r="L62" s="101" t="s">
        <v>289</v>
      </c>
      <c r="M62" s="103">
        <v>45413</v>
      </c>
      <c r="N62" s="103">
        <v>46142</v>
      </c>
      <c r="O62" s="104">
        <v>0.85</v>
      </c>
      <c r="P62" s="102" t="s">
        <v>222</v>
      </c>
      <c r="Q62" s="100" t="s">
        <v>223</v>
      </c>
      <c r="R62" s="101">
        <v>139</v>
      </c>
      <c r="S62" s="105">
        <v>4215142.7240000004</v>
      </c>
      <c r="T62" s="105">
        <v>743848.71600000001</v>
      </c>
      <c r="U62" s="105">
        <v>0</v>
      </c>
      <c r="V62" s="105">
        <v>0</v>
      </c>
      <c r="W62" s="105">
        <v>4958991.4400000004</v>
      </c>
      <c r="X62" s="106" t="s">
        <v>85</v>
      </c>
      <c r="Y62" s="100"/>
      <c r="Z62" s="96">
        <v>0</v>
      </c>
      <c r="AA62" s="99">
        <v>0</v>
      </c>
    </row>
    <row r="63" spans="1:27" s="2" customFormat="1" ht="18.75" customHeight="1" x14ac:dyDescent="0.2">
      <c r="A63" s="101">
        <v>311405</v>
      </c>
      <c r="B63" s="39" t="s">
        <v>30</v>
      </c>
      <c r="C63" s="101">
        <v>3</v>
      </c>
      <c r="D63" s="100" t="s">
        <v>37</v>
      </c>
      <c r="E63" s="100"/>
      <c r="F63" s="101">
        <v>48</v>
      </c>
      <c r="G63" s="101">
        <v>311405</v>
      </c>
      <c r="H63" s="100" t="s">
        <v>290</v>
      </c>
      <c r="I63" s="100">
        <v>18690221</v>
      </c>
      <c r="J63" s="100" t="s">
        <v>217</v>
      </c>
      <c r="K63" s="102" t="s">
        <v>218</v>
      </c>
      <c r="L63" s="101" t="s">
        <v>291</v>
      </c>
      <c r="M63" s="103">
        <v>45413</v>
      </c>
      <c r="N63" s="103">
        <v>46142</v>
      </c>
      <c r="O63" s="104">
        <v>0.85</v>
      </c>
      <c r="P63" s="102" t="s">
        <v>222</v>
      </c>
      <c r="Q63" s="100" t="s">
        <v>223</v>
      </c>
      <c r="R63" s="101">
        <v>139</v>
      </c>
      <c r="S63" s="105">
        <v>4211817.2690000003</v>
      </c>
      <c r="T63" s="105">
        <v>743261.87100000004</v>
      </c>
      <c r="U63" s="105">
        <v>0</v>
      </c>
      <c r="V63" s="105">
        <v>0</v>
      </c>
      <c r="W63" s="105">
        <v>4955079.1399999997</v>
      </c>
      <c r="X63" s="106" t="s">
        <v>85</v>
      </c>
      <c r="Y63" s="100"/>
      <c r="Z63" s="96">
        <v>0</v>
      </c>
      <c r="AA63" s="99">
        <v>0</v>
      </c>
    </row>
    <row r="64" spans="1:27" s="2" customFormat="1" ht="18.75" customHeight="1" thickBot="1" x14ac:dyDescent="0.25">
      <c r="A64" s="101">
        <v>309792</v>
      </c>
      <c r="B64" s="39" t="s">
        <v>30</v>
      </c>
      <c r="C64" s="101">
        <v>4</v>
      </c>
      <c r="D64" s="100" t="s">
        <v>37</v>
      </c>
      <c r="E64" s="100" t="s">
        <v>392</v>
      </c>
      <c r="F64" s="101">
        <v>48</v>
      </c>
      <c r="G64" s="101">
        <v>309792</v>
      </c>
      <c r="H64" s="100" t="s">
        <v>393</v>
      </c>
      <c r="I64" s="100">
        <v>31184132</v>
      </c>
      <c r="J64" s="100" t="s">
        <v>394</v>
      </c>
      <c r="K64" s="102" t="s">
        <v>395</v>
      </c>
      <c r="L64" s="101" t="s">
        <v>396</v>
      </c>
      <c r="M64" s="103">
        <v>45444</v>
      </c>
      <c r="N64" s="103">
        <v>46173</v>
      </c>
      <c r="O64" s="104">
        <v>0.85</v>
      </c>
      <c r="P64" s="102" t="s">
        <v>397</v>
      </c>
      <c r="Q64" s="100" t="s">
        <v>398</v>
      </c>
      <c r="R64" s="101">
        <v>139</v>
      </c>
      <c r="S64" s="105">
        <v>4216064.1900000004</v>
      </c>
      <c r="T64" s="105">
        <v>744011.33</v>
      </c>
      <c r="U64" s="105">
        <v>0</v>
      </c>
      <c r="V64" s="105">
        <v>0</v>
      </c>
      <c r="W64" s="105">
        <v>4960075.5199999996</v>
      </c>
      <c r="X64" s="106" t="s">
        <v>85</v>
      </c>
      <c r="Y64" s="100"/>
      <c r="Z64" s="96">
        <v>0</v>
      </c>
      <c r="AA64" s="99">
        <v>0</v>
      </c>
    </row>
    <row r="65" spans="1:27" s="5" customFormat="1" ht="40.5" customHeight="1" thickTop="1" thickBot="1" x14ac:dyDescent="0.3">
      <c r="A65" s="20"/>
      <c r="B65" s="34" t="s">
        <v>18</v>
      </c>
      <c r="C65" s="20">
        <f>COUNT(C61:C64)</f>
        <v>4</v>
      </c>
      <c r="D65" s="21"/>
      <c r="E65" s="21"/>
      <c r="F65" s="20"/>
      <c r="G65" s="20"/>
      <c r="H65" s="21"/>
      <c r="I65" s="21"/>
      <c r="J65" s="21"/>
      <c r="K65" s="22"/>
      <c r="L65" s="20"/>
      <c r="M65" s="23"/>
      <c r="N65" s="23"/>
      <c r="O65" s="24"/>
      <c r="P65" s="22"/>
      <c r="Q65" s="21"/>
      <c r="R65" s="20"/>
      <c r="S65" s="25">
        <f>SUM(S61:S64)</f>
        <v>16854841.452000003</v>
      </c>
      <c r="T65" s="25">
        <f t="shared" ref="T65:AA65" si="12">SUM(T61:T64)</f>
        <v>2974383.7880000002</v>
      </c>
      <c r="U65" s="25">
        <f t="shared" si="12"/>
        <v>0</v>
      </c>
      <c r="V65" s="25">
        <f t="shared" si="12"/>
        <v>0</v>
      </c>
      <c r="W65" s="25">
        <f t="shared" si="12"/>
        <v>19829225.239999998</v>
      </c>
      <c r="X65" s="26"/>
      <c r="Y65" s="21"/>
      <c r="Z65" s="25">
        <f t="shared" si="12"/>
        <v>495507.91</v>
      </c>
      <c r="AA65" s="27">
        <f t="shared" si="12"/>
        <v>0</v>
      </c>
    </row>
    <row r="66" spans="1:27" s="2" customFormat="1" ht="18.75" customHeight="1" thickTop="1" x14ac:dyDescent="0.2">
      <c r="A66" s="101">
        <v>306729</v>
      </c>
      <c r="B66" s="39" t="s">
        <v>33</v>
      </c>
      <c r="C66" s="101">
        <v>1</v>
      </c>
      <c r="D66" s="100" t="s">
        <v>37</v>
      </c>
      <c r="E66" s="100" t="s">
        <v>129</v>
      </c>
      <c r="F66" s="101">
        <v>48</v>
      </c>
      <c r="G66" s="101">
        <v>306729</v>
      </c>
      <c r="H66" s="100" t="s">
        <v>246</v>
      </c>
      <c r="I66" s="100">
        <v>39308449</v>
      </c>
      <c r="J66" s="100" t="s">
        <v>247</v>
      </c>
      <c r="K66" s="102" t="s">
        <v>248</v>
      </c>
      <c r="L66" s="101" t="s">
        <v>249</v>
      </c>
      <c r="M66" s="103">
        <v>45383</v>
      </c>
      <c r="N66" s="103">
        <v>46112</v>
      </c>
      <c r="O66" s="104">
        <v>0.85</v>
      </c>
      <c r="P66" s="102" t="s">
        <v>250</v>
      </c>
      <c r="Q66" s="100" t="s">
        <v>251</v>
      </c>
      <c r="R66" s="101">
        <v>139</v>
      </c>
      <c r="S66" s="105">
        <v>4191413.4865000001</v>
      </c>
      <c r="T66" s="105">
        <v>739661.20349999995</v>
      </c>
      <c r="U66" s="105">
        <v>0</v>
      </c>
      <c r="V66" s="105">
        <v>0</v>
      </c>
      <c r="W66" s="105">
        <v>4931074.6900000004</v>
      </c>
      <c r="X66" s="106" t="s">
        <v>85</v>
      </c>
      <c r="Y66" s="100"/>
      <c r="Z66" s="96">
        <v>493107.47000000003</v>
      </c>
      <c r="AA66" s="99">
        <v>0</v>
      </c>
    </row>
    <row r="67" spans="1:27" s="2" customFormat="1" ht="18.75" customHeight="1" x14ac:dyDescent="0.2">
      <c r="A67" s="101">
        <v>308649</v>
      </c>
      <c r="B67" s="39" t="s">
        <v>33</v>
      </c>
      <c r="C67" s="101">
        <v>2</v>
      </c>
      <c r="D67" s="100" t="s">
        <v>37</v>
      </c>
      <c r="E67" s="100" t="s">
        <v>129</v>
      </c>
      <c r="F67" s="101">
        <v>48</v>
      </c>
      <c r="G67" s="101">
        <v>308649</v>
      </c>
      <c r="H67" s="100" t="s">
        <v>298</v>
      </c>
      <c r="I67" s="100">
        <v>36056630</v>
      </c>
      <c r="J67" s="100" t="s">
        <v>299</v>
      </c>
      <c r="K67" s="102" t="s">
        <v>300</v>
      </c>
      <c r="L67" s="101" t="s">
        <v>301</v>
      </c>
      <c r="M67" s="103">
        <v>45413</v>
      </c>
      <c r="N67" s="103">
        <v>45961</v>
      </c>
      <c r="O67" s="104">
        <v>0.85</v>
      </c>
      <c r="P67" s="102" t="s">
        <v>222</v>
      </c>
      <c r="Q67" s="100" t="s">
        <v>223</v>
      </c>
      <c r="R67" s="101">
        <v>139</v>
      </c>
      <c r="S67" s="105">
        <v>4077237.0665000002</v>
      </c>
      <c r="T67" s="105">
        <v>719512.42350000003</v>
      </c>
      <c r="U67" s="105">
        <v>151848.89000000001</v>
      </c>
      <c r="V67" s="105">
        <v>0</v>
      </c>
      <c r="W67" s="105">
        <v>4948598.38</v>
      </c>
      <c r="X67" s="106" t="s">
        <v>85</v>
      </c>
      <c r="Y67" s="100"/>
      <c r="Z67" s="96">
        <v>0</v>
      </c>
      <c r="AA67" s="99">
        <v>0</v>
      </c>
    </row>
    <row r="68" spans="1:27" s="2" customFormat="1" ht="18.75" customHeight="1" thickBot="1" x14ac:dyDescent="0.25">
      <c r="A68" s="101">
        <v>305818</v>
      </c>
      <c r="B68" s="39" t="s">
        <v>33</v>
      </c>
      <c r="C68" s="101">
        <v>3</v>
      </c>
      <c r="D68" s="100" t="s">
        <v>37</v>
      </c>
      <c r="E68" s="100" t="s">
        <v>129</v>
      </c>
      <c r="F68" s="101">
        <v>48</v>
      </c>
      <c r="G68" s="101">
        <v>305818</v>
      </c>
      <c r="H68" s="100" t="s">
        <v>366</v>
      </c>
      <c r="I68" s="100">
        <v>9232411</v>
      </c>
      <c r="J68" s="100" t="s">
        <v>367</v>
      </c>
      <c r="K68" s="102" t="s">
        <v>368</v>
      </c>
      <c r="L68" s="101" t="s">
        <v>369</v>
      </c>
      <c r="M68" s="103">
        <v>45444</v>
      </c>
      <c r="N68" s="103">
        <v>46173</v>
      </c>
      <c r="O68" s="104">
        <v>0.85</v>
      </c>
      <c r="P68" s="102" t="s">
        <v>370</v>
      </c>
      <c r="Q68" s="100" t="s">
        <v>371</v>
      </c>
      <c r="R68" s="101">
        <v>139</v>
      </c>
      <c r="S68" s="105">
        <v>2946336.56</v>
      </c>
      <c r="T68" s="105">
        <v>519941.74</v>
      </c>
      <c r="U68" s="105">
        <v>53456.54</v>
      </c>
      <c r="V68" s="105">
        <v>0</v>
      </c>
      <c r="W68" s="105">
        <v>3519734.84</v>
      </c>
      <c r="X68" s="106" t="s">
        <v>252</v>
      </c>
      <c r="Y68" s="100"/>
      <c r="Z68" s="96">
        <v>0</v>
      </c>
      <c r="AA68" s="99">
        <v>0</v>
      </c>
    </row>
    <row r="69" spans="1:27" s="5" customFormat="1" ht="40.5" customHeight="1" thickTop="1" thickBot="1" x14ac:dyDescent="0.3">
      <c r="A69" s="20"/>
      <c r="B69" s="34" t="s">
        <v>90</v>
      </c>
      <c r="C69" s="20">
        <f>COUNT(C66:C68)</f>
        <v>3</v>
      </c>
      <c r="D69" s="21"/>
      <c r="E69" s="21"/>
      <c r="F69" s="20"/>
      <c r="G69" s="20"/>
      <c r="H69" s="21"/>
      <c r="I69" s="21"/>
      <c r="J69" s="21"/>
      <c r="K69" s="22"/>
      <c r="L69" s="20"/>
      <c r="M69" s="23"/>
      <c r="N69" s="23"/>
      <c r="O69" s="24"/>
      <c r="P69" s="22"/>
      <c r="Q69" s="21"/>
      <c r="R69" s="20"/>
      <c r="S69" s="25">
        <f>SUM(S66:S68)</f>
        <v>11214987.113</v>
      </c>
      <c r="T69" s="25">
        <f t="shared" ref="T69:AA69" si="13">SUM(T66:T68)</f>
        <v>1979115.3669999999</v>
      </c>
      <c r="U69" s="25">
        <f t="shared" si="13"/>
        <v>205305.43000000002</v>
      </c>
      <c r="V69" s="25">
        <f t="shared" si="13"/>
        <v>0</v>
      </c>
      <c r="W69" s="25">
        <f t="shared" si="13"/>
        <v>13399407.91</v>
      </c>
      <c r="X69" s="26"/>
      <c r="Y69" s="21"/>
      <c r="Z69" s="25">
        <f t="shared" si="13"/>
        <v>493107.47000000003</v>
      </c>
      <c r="AA69" s="27">
        <f t="shared" si="13"/>
        <v>0</v>
      </c>
    </row>
    <row r="70" spans="1:27" s="2" customFormat="1" ht="18.75" customHeight="1" thickTop="1" x14ac:dyDescent="0.2">
      <c r="A70" s="101">
        <v>308603</v>
      </c>
      <c r="B70" s="39" t="s">
        <v>31</v>
      </c>
      <c r="C70" s="101">
        <v>1</v>
      </c>
      <c r="D70" s="100" t="s">
        <v>37</v>
      </c>
      <c r="E70" s="100" t="s">
        <v>227</v>
      </c>
      <c r="F70" s="101">
        <v>48</v>
      </c>
      <c r="G70" s="101">
        <v>308603</v>
      </c>
      <c r="H70" s="100" t="s">
        <v>228</v>
      </c>
      <c r="I70" s="100">
        <v>14472577</v>
      </c>
      <c r="J70" s="100" t="s">
        <v>229</v>
      </c>
      <c r="K70" s="102" t="s">
        <v>230</v>
      </c>
      <c r="L70" s="101" t="s">
        <v>231</v>
      </c>
      <c r="M70" s="103">
        <v>45383</v>
      </c>
      <c r="N70" s="103">
        <v>46112</v>
      </c>
      <c r="O70" s="104">
        <v>0.85</v>
      </c>
      <c r="P70" s="102" t="s">
        <v>232</v>
      </c>
      <c r="Q70" s="100" t="s">
        <v>233</v>
      </c>
      <c r="R70" s="101">
        <v>139</v>
      </c>
      <c r="S70" s="105">
        <v>4218581.22</v>
      </c>
      <c r="T70" s="105">
        <v>744455.51</v>
      </c>
      <c r="U70" s="105">
        <v>0</v>
      </c>
      <c r="V70" s="105">
        <v>0</v>
      </c>
      <c r="W70" s="105">
        <v>4963036.7300000004</v>
      </c>
      <c r="X70" s="106" t="s">
        <v>85</v>
      </c>
      <c r="Y70" s="100"/>
      <c r="Z70" s="96">
        <v>496302</v>
      </c>
      <c r="AA70" s="99">
        <v>0</v>
      </c>
    </row>
    <row r="71" spans="1:27" s="2" customFormat="1" ht="18.75" customHeight="1" thickBot="1" x14ac:dyDescent="0.25">
      <c r="A71" s="101">
        <v>308601</v>
      </c>
      <c r="B71" s="39" t="s">
        <v>234</v>
      </c>
      <c r="C71" s="101">
        <v>2</v>
      </c>
      <c r="D71" s="100" t="s">
        <v>37</v>
      </c>
      <c r="E71" s="100" t="s">
        <v>227</v>
      </c>
      <c r="F71" s="101">
        <v>48</v>
      </c>
      <c r="G71" s="101">
        <v>308601</v>
      </c>
      <c r="H71" s="100" t="s">
        <v>235</v>
      </c>
      <c r="I71" s="100">
        <v>30013444</v>
      </c>
      <c r="J71" s="100" t="s">
        <v>236</v>
      </c>
      <c r="K71" s="102" t="s">
        <v>237</v>
      </c>
      <c r="L71" s="101" t="s">
        <v>231</v>
      </c>
      <c r="M71" s="103">
        <v>45383</v>
      </c>
      <c r="N71" s="103">
        <v>46112</v>
      </c>
      <c r="O71" s="104">
        <v>0.85</v>
      </c>
      <c r="P71" s="102" t="s">
        <v>232</v>
      </c>
      <c r="Q71" s="100" t="s">
        <v>233</v>
      </c>
      <c r="R71" s="101">
        <v>139</v>
      </c>
      <c r="S71" s="105">
        <v>4124355.96</v>
      </c>
      <c r="T71" s="105">
        <v>727827.52</v>
      </c>
      <c r="U71" s="105">
        <v>105992.53</v>
      </c>
      <c r="V71" s="105">
        <v>0</v>
      </c>
      <c r="W71" s="105">
        <v>4958176.01</v>
      </c>
      <c r="X71" s="106" t="s">
        <v>85</v>
      </c>
      <c r="Y71" s="100"/>
      <c r="Z71" s="96">
        <v>495817.58999999997</v>
      </c>
      <c r="AA71" s="99">
        <v>0</v>
      </c>
    </row>
    <row r="72" spans="1:27" s="5" customFormat="1" ht="40.5" customHeight="1" thickTop="1" thickBot="1" x14ac:dyDescent="0.3">
      <c r="A72" s="20"/>
      <c r="B72" s="34" t="s">
        <v>19</v>
      </c>
      <c r="C72" s="20">
        <f>COUNT(C70:C71)</f>
        <v>2</v>
      </c>
      <c r="D72" s="21"/>
      <c r="E72" s="21"/>
      <c r="F72" s="20"/>
      <c r="G72" s="20"/>
      <c r="H72" s="21"/>
      <c r="I72" s="21"/>
      <c r="J72" s="21"/>
      <c r="K72" s="22"/>
      <c r="L72" s="20"/>
      <c r="M72" s="23"/>
      <c r="N72" s="23"/>
      <c r="O72" s="24"/>
      <c r="P72" s="22"/>
      <c r="Q72" s="21"/>
      <c r="R72" s="20"/>
      <c r="S72" s="25">
        <f>SUM(S70:S71)</f>
        <v>8342937.1799999997</v>
      </c>
      <c r="T72" s="25">
        <f t="shared" ref="T72:W72" si="14">SUM(T70:T71)</f>
        <v>1472283.03</v>
      </c>
      <c r="U72" s="25">
        <f t="shared" si="14"/>
        <v>105992.53</v>
      </c>
      <c r="V72" s="25">
        <f t="shared" si="14"/>
        <v>0</v>
      </c>
      <c r="W72" s="25">
        <f t="shared" si="14"/>
        <v>9921212.7400000002</v>
      </c>
      <c r="X72" s="26"/>
      <c r="Y72" s="21"/>
      <c r="Z72" s="25">
        <f t="shared" ref="Z72:AA72" si="15">SUM(Z70:Z71)</f>
        <v>992119.59</v>
      </c>
      <c r="AA72" s="27">
        <f t="shared" si="15"/>
        <v>0</v>
      </c>
    </row>
    <row r="73" spans="1:27" s="2" customFormat="1" ht="18.75" customHeight="1" thickTop="1" x14ac:dyDescent="0.2">
      <c r="A73" s="101">
        <v>308520</v>
      </c>
      <c r="B73" s="39" t="s">
        <v>32</v>
      </c>
      <c r="C73" s="101">
        <v>1</v>
      </c>
      <c r="D73" s="100" t="s">
        <v>37</v>
      </c>
      <c r="E73" s="100" t="s">
        <v>227</v>
      </c>
      <c r="F73" s="101">
        <v>48</v>
      </c>
      <c r="G73" s="101">
        <v>308520</v>
      </c>
      <c r="H73" s="100" t="s">
        <v>275</v>
      </c>
      <c r="I73" s="100">
        <v>36256655</v>
      </c>
      <c r="J73" s="100" t="s">
        <v>276</v>
      </c>
      <c r="K73" s="102" t="s">
        <v>277</v>
      </c>
      <c r="L73" s="101" t="s">
        <v>278</v>
      </c>
      <c r="M73" s="103">
        <v>45413</v>
      </c>
      <c r="N73" s="103">
        <v>46142</v>
      </c>
      <c r="O73" s="104">
        <f>S73*100/W73</f>
        <v>85.0000000917546</v>
      </c>
      <c r="P73" s="102" t="s">
        <v>102</v>
      </c>
      <c r="Q73" s="100" t="s">
        <v>279</v>
      </c>
      <c r="R73" s="101" t="s">
        <v>280</v>
      </c>
      <c r="S73" s="105">
        <v>4168727.96</v>
      </c>
      <c r="T73" s="105">
        <v>735657.87</v>
      </c>
      <c r="U73" s="105">
        <v>0</v>
      </c>
      <c r="V73" s="105">
        <v>0</v>
      </c>
      <c r="W73" s="105">
        <v>4904385.83</v>
      </c>
      <c r="X73" s="106" t="s">
        <v>85</v>
      </c>
      <c r="Y73" s="100"/>
      <c r="Z73" s="105">
        <v>0</v>
      </c>
      <c r="AA73" s="16">
        <v>0</v>
      </c>
    </row>
    <row r="74" spans="1:27" s="2" customFormat="1" ht="18.75" customHeight="1" thickBot="1" x14ac:dyDescent="0.25">
      <c r="A74" s="101">
        <v>310403</v>
      </c>
      <c r="B74" s="39" t="s">
        <v>32</v>
      </c>
      <c r="C74" s="101">
        <v>2</v>
      </c>
      <c r="D74" s="100" t="s">
        <v>37</v>
      </c>
      <c r="E74" s="100" t="s">
        <v>227</v>
      </c>
      <c r="F74" s="101">
        <v>48</v>
      </c>
      <c r="G74" s="101">
        <v>310403</v>
      </c>
      <c r="H74" s="100" t="s">
        <v>281</v>
      </c>
      <c r="I74" s="100">
        <v>33867743</v>
      </c>
      <c r="J74" s="100" t="s">
        <v>282</v>
      </c>
      <c r="K74" s="102" t="s">
        <v>283</v>
      </c>
      <c r="L74" s="101" t="s">
        <v>278</v>
      </c>
      <c r="M74" s="103">
        <v>45413</v>
      </c>
      <c r="N74" s="103">
        <v>46142</v>
      </c>
      <c r="O74" s="104">
        <f>S74*100/W74</f>
        <v>85.000000091212073</v>
      </c>
      <c r="P74" s="102" t="s">
        <v>102</v>
      </c>
      <c r="Q74" s="100" t="s">
        <v>279</v>
      </c>
      <c r="R74" s="101" t="s">
        <v>280</v>
      </c>
      <c r="S74" s="105">
        <v>4193523.82</v>
      </c>
      <c r="T74" s="105">
        <v>740033.61</v>
      </c>
      <c r="U74" s="105">
        <v>0</v>
      </c>
      <c r="V74" s="105">
        <v>0</v>
      </c>
      <c r="W74" s="105">
        <v>4933557.43</v>
      </c>
      <c r="X74" s="106" t="s">
        <v>85</v>
      </c>
      <c r="Y74" s="100"/>
      <c r="Z74" s="105">
        <v>0</v>
      </c>
      <c r="AA74" s="16">
        <v>0</v>
      </c>
    </row>
    <row r="75" spans="1:27" s="5" customFormat="1" ht="40.5" customHeight="1" thickTop="1" thickBot="1" x14ac:dyDescent="0.3">
      <c r="A75" s="20"/>
      <c r="B75" s="34" t="s">
        <v>25</v>
      </c>
      <c r="C75" s="20">
        <f>COUNT(C73:C74)</f>
        <v>2</v>
      </c>
      <c r="D75" s="21"/>
      <c r="E75" s="21"/>
      <c r="F75" s="20"/>
      <c r="G75" s="20"/>
      <c r="H75" s="21"/>
      <c r="I75" s="21"/>
      <c r="J75" s="21"/>
      <c r="K75" s="22"/>
      <c r="L75" s="20"/>
      <c r="M75" s="23"/>
      <c r="N75" s="23"/>
      <c r="O75" s="24"/>
      <c r="P75" s="22"/>
      <c r="Q75" s="21"/>
      <c r="R75" s="20"/>
      <c r="S75" s="25">
        <f>SUM(S73:S74)</f>
        <v>8362251.7799999993</v>
      </c>
      <c r="T75" s="25">
        <f t="shared" ref="T75:W75" si="16">SUM(T73:T74)</f>
        <v>1475691.48</v>
      </c>
      <c r="U75" s="25">
        <f t="shared" si="16"/>
        <v>0</v>
      </c>
      <c r="V75" s="25">
        <f t="shared" si="16"/>
        <v>0</v>
      </c>
      <c r="W75" s="25">
        <f t="shared" si="16"/>
        <v>9837943.2599999998</v>
      </c>
      <c r="X75" s="26"/>
      <c r="Y75" s="21"/>
      <c r="Z75" s="25">
        <f t="shared" ref="Z75:AA75" si="17">SUM(Z73:Z74)</f>
        <v>0</v>
      </c>
      <c r="AA75" s="27">
        <f t="shared" si="17"/>
        <v>0</v>
      </c>
    </row>
    <row r="76" spans="1:27" s="40" customFormat="1" ht="13.5" thickTop="1" x14ac:dyDescent="0.25">
      <c r="A76" s="107">
        <v>305316</v>
      </c>
      <c r="B76" s="41" t="s">
        <v>36</v>
      </c>
      <c r="C76" s="107">
        <v>1</v>
      </c>
      <c r="D76" s="108" t="s">
        <v>38</v>
      </c>
      <c r="E76" s="108" t="s">
        <v>130</v>
      </c>
      <c r="F76" s="107">
        <v>111</v>
      </c>
      <c r="G76" s="107">
        <v>305316</v>
      </c>
      <c r="H76" s="108" t="s">
        <v>45</v>
      </c>
      <c r="I76" s="108">
        <v>38918422</v>
      </c>
      <c r="J76" s="108" t="s">
        <v>72</v>
      </c>
      <c r="K76" s="109" t="s">
        <v>82</v>
      </c>
      <c r="L76" s="109" t="s">
        <v>131</v>
      </c>
      <c r="M76" s="110">
        <v>45200</v>
      </c>
      <c r="N76" s="110">
        <v>47483</v>
      </c>
      <c r="O76" s="111">
        <f t="shared" ref="O76:O111" si="18">S76/(S76+T76+U76)</f>
        <v>0.25</v>
      </c>
      <c r="P76" s="109" t="s">
        <v>101</v>
      </c>
      <c r="Q76" s="108" t="s">
        <v>91</v>
      </c>
      <c r="R76" s="107">
        <v>180</v>
      </c>
      <c r="S76" s="112">
        <v>9484635.75</v>
      </c>
      <c r="T76" s="112">
        <v>0</v>
      </c>
      <c r="U76" s="112">
        <v>28453907.25</v>
      </c>
      <c r="V76" s="112">
        <v>0</v>
      </c>
      <c r="W76" s="112">
        <v>37938543</v>
      </c>
      <c r="X76" s="113" t="s">
        <v>85</v>
      </c>
      <c r="Y76" s="108" t="s">
        <v>409</v>
      </c>
      <c r="Z76" s="112">
        <v>0</v>
      </c>
      <c r="AA76" s="42">
        <v>0</v>
      </c>
    </row>
    <row r="77" spans="1:27" s="2" customFormat="1" ht="18.75" customHeight="1" x14ac:dyDescent="0.25">
      <c r="A77" s="101">
        <v>312814</v>
      </c>
      <c r="B77" s="38" t="s">
        <v>36</v>
      </c>
      <c r="C77" s="101">
        <v>2</v>
      </c>
      <c r="D77" s="100" t="s">
        <v>38</v>
      </c>
      <c r="E77" s="100" t="s">
        <v>130</v>
      </c>
      <c r="F77" s="101">
        <v>111</v>
      </c>
      <c r="G77" s="101">
        <v>312814</v>
      </c>
      <c r="H77" s="100" t="s">
        <v>46</v>
      </c>
      <c r="I77" s="100">
        <v>20779330</v>
      </c>
      <c r="J77" s="100" t="s">
        <v>73</v>
      </c>
      <c r="K77" s="102" t="s">
        <v>82</v>
      </c>
      <c r="L77" s="102" t="s">
        <v>132</v>
      </c>
      <c r="M77" s="103">
        <v>45292</v>
      </c>
      <c r="N77" s="103">
        <v>47483</v>
      </c>
      <c r="O77" s="104">
        <f t="shared" si="18"/>
        <v>0.25000000000000006</v>
      </c>
      <c r="P77" s="102" t="s">
        <v>102</v>
      </c>
      <c r="Q77" s="100" t="s">
        <v>92</v>
      </c>
      <c r="R77" s="101">
        <v>182</v>
      </c>
      <c r="S77" s="105">
        <v>891665.10750000004</v>
      </c>
      <c r="T77" s="105">
        <v>0</v>
      </c>
      <c r="U77" s="105">
        <v>2674995.3224999998</v>
      </c>
      <c r="V77" s="105">
        <v>0</v>
      </c>
      <c r="W77" s="105">
        <v>3566660.43</v>
      </c>
      <c r="X77" s="106" t="s">
        <v>85</v>
      </c>
      <c r="Y77" s="100"/>
      <c r="Z77" s="105">
        <v>0</v>
      </c>
      <c r="AA77" s="16">
        <v>0</v>
      </c>
    </row>
    <row r="78" spans="1:27" s="2" customFormat="1" ht="18.75" customHeight="1" x14ac:dyDescent="0.25">
      <c r="A78" s="101">
        <v>308881</v>
      </c>
      <c r="B78" s="38" t="s">
        <v>36</v>
      </c>
      <c r="C78" s="101">
        <v>3</v>
      </c>
      <c r="D78" s="100" t="s">
        <v>38</v>
      </c>
      <c r="E78" s="100" t="s">
        <v>130</v>
      </c>
      <c r="F78" s="101">
        <v>111</v>
      </c>
      <c r="G78" s="101">
        <v>308881</v>
      </c>
      <c r="H78" s="100" t="s">
        <v>47</v>
      </c>
      <c r="I78" s="100">
        <v>20747400</v>
      </c>
      <c r="J78" s="100" t="s">
        <v>74</v>
      </c>
      <c r="K78" s="102" t="s">
        <v>82</v>
      </c>
      <c r="L78" s="102" t="s">
        <v>133</v>
      </c>
      <c r="M78" s="103">
        <v>45231</v>
      </c>
      <c r="N78" s="103">
        <v>47483</v>
      </c>
      <c r="O78" s="104">
        <f t="shared" si="18"/>
        <v>0.25</v>
      </c>
      <c r="P78" s="102" t="s">
        <v>103</v>
      </c>
      <c r="Q78" s="100" t="s">
        <v>93</v>
      </c>
      <c r="R78" s="101">
        <v>180</v>
      </c>
      <c r="S78" s="105">
        <v>1844132.6475</v>
      </c>
      <c r="T78" s="105">
        <v>0</v>
      </c>
      <c r="U78" s="105">
        <v>5532397.9424999999</v>
      </c>
      <c r="V78" s="105">
        <v>0</v>
      </c>
      <c r="W78" s="105">
        <v>7376530.5899999999</v>
      </c>
      <c r="X78" s="106" t="s">
        <v>85</v>
      </c>
      <c r="Y78" s="100"/>
      <c r="Z78" s="105">
        <v>0</v>
      </c>
      <c r="AA78" s="16">
        <v>0</v>
      </c>
    </row>
    <row r="79" spans="1:27" s="2" customFormat="1" ht="18.75" customHeight="1" x14ac:dyDescent="0.25">
      <c r="A79" s="101">
        <v>310377</v>
      </c>
      <c r="B79" s="38" t="s">
        <v>36</v>
      </c>
      <c r="C79" s="101">
        <v>4</v>
      </c>
      <c r="D79" s="100" t="s">
        <v>38</v>
      </c>
      <c r="E79" s="100" t="s">
        <v>130</v>
      </c>
      <c r="F79" s="101">
        <v>111</v>
      </c>
      <c r="G79" s="101">
        <v>310377</v>
      </c>
      <c r="H79" s="100" t="s">
        <v>48</v>
      </c>
      <c r="I79" s="100">
        <v>20771840</v>
      </c>
      <c r="J79" s="100" t="s">
        <v>75</v>
      </c>
      <c r="K79" s="102" t="s">
        <v>82</v>
      </c>
      <c r="L79" s="102" t="s">
        <v>134</v>
      </c>
      <c r="M79" s="103">
        <v>45231</v>
      </c>
      <c r="N79" s="103">
        <v>47483</v>
      </c>
      <c r="O79" s="104">
        <f t="shared" si="18"/>
        <v>0.25</v>
      </c>
      <c r="P79" s="102" t="s">
        <v>104</v>
      </c>
      <c r="Q79" s="100" t="s">
        <v>94</v>
      </c>
      <c r="R79" s="101">
        <v>180</v>
      </c>
      <c r="S79" s="105">
        <v>373576.80499999999</v>
      </c>
      <c r="T79" s="105">
        <v>0</v>
      </c>
      <c r="U79" s="105">
        <v>1120730.415</v>
      </c>
      <c r="V79" s="105">
        <v>0</v>
      </c>
      <c r="W79" s="105">
        <v>1494307.22</v>
      </c>
      <c r="X79" s="106" t="s">
        <v>85</v>
      </c>
      <c r="Y79" s="100"/>
      <c r="Z79" s="105">
        <v>0</v>
      </c>
      <c r="AA79" s="16">
        <v>0</v>
      </c>
    </row>
    <row r="80" spans="1:27" s="2" customFormat="1" ht="18.75" customHeight="1" x14ac:dyDescent="0.25">
      <c r="A80" s="101">
        <v>308941</v>
      </c>
      <c r="B80" s="38" t="s">
        <v>36</v>
      </c>
      <c r="C80" s="101">
        <v>5</v>
      </c>
      <c r="D80" s="100" t="s">
        <v>38</v>
      </c>
      <c r="E80" s="100" t="s">
        <v>130</v>
      </c>
      <c r="F80" s="101">
        <v>111</v>
      </c>
      <c r="G80" s="101">
        <v>308941</v>
      </c>
      <c r="H80" s="100" t="s">
        <v>49</v>
      </c>
      <c r="I80" s="100">
        <v>20737431</v>
      </c>
      <c r="J80" s="100" t="s">
        <v>76</v>
      </c>
      <c r="K80" s="102" t="s">
        <v>82</v>
      </c>
      <c r="L80" s="102" t="s">
        <v>135</v>
      </c>
      <c r="M80" s="103">
        <v>45231</v>
      </c>
      <c r="N80" s="103">
        <v>47483</v>
      </c>
      <c r="O80" s="104">
        <f t="shared" si="18"/>
        <v>0.25</v>
      </c>
      <c r="P80" s="102" t="s">
        <v>105</v>
      </c>
      <c r="Q80" s="100" t="s">
        <v>95</v>
      </c>
      <c r="R80" s="101">
        <v>180</v>
      </c>
      <c r="S80" s="105">
        <v>1357880.7775000001</v>
      </c>
      <c r="T80" s="105">
        <v>0</v>
      </c>
      <c r="U80" s="105">
        <v>4073642.3325</v>
      </c>
      <c r="V80" s="105">
        <v>0</v>
      </c>
      <c r="W80" s="105">
        <v>5431523.1100000003</v>
      </c>
      <c r="X80" s="106" t="s">
        <v>85</v>
      </c>
      <c r="Y80" s="100"/>
      <c r="Z80" s="105">
        <v>0</v>
      </c>
      <c r="AA80" s="16">
        <v>0</v>
      </c>
    </row>
    <row r="81" spans="1:27" s="2" customFormat="1" ht="18.75" customHeight="1" x14ac:dyDescent="0.25">
      <c r="A81" s="101">
        <v>305730</v>
      </c>
      <c r="B81" s="38" t="s">
        <v>36</v>
      </c>
      <c r="C81" s="101">
        <v>6</v>
      </c>
      <c r="D81" s="100" t="s">
        <v>38</v>
      </c>
      <c r="E81" s="100" t="s">
        <v>130</v>
      </c>
      <c r="F81" s="101">
        <v>111</v>
      </c>
      <c r="G81" s="101">
        <v>305730</v>
      </c>
      <c r="H81" s="100" t="s">
        <v>50</v>
      </c>
      <c r="I81" s="100">
        <v>20806019</v>
      </c>
      <c r="J81" s="100" t="s">
        <v>77</v>
      </c>
      <c r="K81" s="102" t="s">
        <v>82</v>
      </c>
      <c r="L81" s="102" t="s">
        <v>136</v>
      </c>
      <c r="M81" s="103">
        <v>45200</v>
      </c>
      <c r="N81" s="103">
        <v>47483</v>
      </c>
      <c r="O81" s="104">
        <f t="shared" si="18"/>
        <v>0.25</v>
      </c>
      <c r="P81" s="102" t="s">
        <v>101</v>
      </c>
      <c r="Q81" s="100" t="s">
        <v>91</v>
      </c>
      <c r="R81" s="101">
        <v>180</v>
      </c>
      <c r="S81" s="105">
        <v>14402673.25</v>
      </c>
      <c r="T81" s="105">
        <v>0</v>
      </c>
      <c r="U81" s="105">
        <v>43208019.75</v>
      </c>
      <c r="V81" s="105">
        <v>2182428</v>
      </c>
      <c r="W81" s="105">
        <v>59793121</v>
      </c>
      <c r="X81" s="106" t="s">
        <v>85</v>
      </c>
      <c r="Y81" s="100"/>
      <c r="Z81" s="105">
        <v>0</v>
      </c>
      <c r="AA81" s="16">
        <v>0</v>
      </c>
    </row>
    <row r="82" spans="1:27" s="2" customFormat="1" ht="18.75" customHeight="1" x14ac:dyDescent="0.25">
      <c r="A82" s="101">
        <v>305549</v>
      </c>
      <c r="B82" s="38" t="s">
        <v>36</v>
      </c>
      <c r="C82" s="101">
        <v>7</v>
      </c>
      <c r="D82" s="100" t="s">
        <v>38</v>
      </c>
      <c r="E82" s="100" t="s">
        <v>130</v>
      </c>
      <c r="F82" s="101">
        <v>111</v>
      </c>
      <c r="G82" s="101">
        <v>305549</v>
      </c>
      <c r="H82" s="100" t="s">
        <v>51</v>
      </c>
      <c r="I82" s="100">
        <v>38918422</v>
      </c>
      <c r="J82" s="100" t="s">
        <v>72</v>
      </c>
      <c r="K82" s="102" t="s">
        <v>82</v>
      </c>
      <c r="L82" s="102" t="s">
        <v>137</v>
      </c>
      <c r="M82" s="103">
        <v>45170</v>
      </c>
      <c r="N82" s="103">
        <v>47483</v>
      </c>
      <c r="O82" s="104">
        <f t="shared" si="18"/>
        <v>0.25</v>
      </c>
      <c r="P82" s="102" t="s">
        <v>101</v>
      </c>
      <c r="Q82" s="100" t="s">
        <v>91</v>
      </c>
      <c r="R82" s="101">
        <v>180</v>
      </c>
      <c r="S82" s="105">
        <v>3411578.5</v>
      </c>
      <c r="T82" s="105">
        <v>0</v>
      </c>
      <c r="U82" s="105">
        <v>10234735.5</v>
      </c>
      <c r="V82" s="105">
        <v>0</v>
      </c>
      <c r="W82" s="105">
        <v>13646314</v>
      </c>
      <c r="X82" s="106" t="s">
        <v>85</v>
      </c>
      <c r="Y82" s="100"/>
      <c r="Z82" s="105">
        <v>0</v>
      </c>
      <c r="AA82" s="16">
        <v>0</v>
      </c>
    </row>
    <row r="83" spans="1:27" s="2" customFormat="1" ht="18.75" customHeight="1" x14ac:dyDescent="0.25">
      <c r="A83" s="101">
        <v>310579</v>
      </c>
      <c r="B83" s="38" t="s">
        <v>36</v>
      </c>
      <c r="C83" s="101">
        <v>8</v>
      </c>
      <c r="D83" s="100" t="s">
        <v>38</v>
      </c>
      <c r="E83" s="100" t="s">
        <v>130</v>
      </c>
      <c r="F83" s="101">
        <v>111</v>
      </c>
      <c r="G83" s="101">
        <v>310579</v>
      </c>
      <c r="H83" s="100" t="s">
        <v>52</v>
      </c>
      <c r="I83" s="100">
        <v>20846102</v>
      </c>
      <c r="J83" s="100" t="s">
        <v>78</v>
      </c>
      <c r="K83" s="102" t="s">
        <v>82</v>
      </c>
      <c r="L83" s="102" t="s">
        <v>138</v>
      </c>
      <c r="M83" s="103">
        <v>45231</v>
      </c>
      <c r="N83" s="103">
        <v>47483</v>
      </c>
      <c r="O83" s="104">
        <f t="shared" si="18"/>
        <v>0.25</v>
      </c>
      <c r="P83" s="102" t="s">
        <v>106</v>
      </c>
      <c r="Q83" s="100" t="s">
        <v>96</v>
      </c>
      <c r="R83" s="101">
        <v>180</v>
      </c>
      <c r="S83" s="105">
        <v>1647150.4</v>
      </c>
      <c r="T83" s="105">
        <v>0</v>
      </c>
      <c r="U83" s="105">
        <v>4941451.2</v>
      </c>
      <c r="V83" s="105">
        <v>0</v>
      </c>
      <c r="W83" s="105">
        <v>6588601.5999999996</v>
      </c>
      <c r="X83" s="106" t="s">
        <v>85</v>
      </c>
      <c r="Y83" s="100"/>
      <c r="Z83" s="105">
        <v>0</v>
      </c>
      <c r="AA83" s="16">
        <v>0</v>
      </c>
    </row>
    <row r="84" spans="1:27" s="2" customFormat="1" ht="18.75" customHeight="1" x14ac:dyDescent="0.25">
      <c r="A84" s="101">
        <v>308404</v>
      </c>
      <c r="B84" s="38" t="s">
        <v>36</v>
      </c>
      <c r="C84" s="101">
        <v>9</v>
      </c>
      <c r="D84" s="100" t="s">
        <v>38</v>
      </c>
      <c r="E84" s="100" t="s">
        <v>130</v>
      </c>
      <c r="F84" s="101">
        <v>111</v>
      </c>
      <c r="G84" s="101">
        <v>308404</v>
      </c>
      <c r="H84" s="100" t="s">
        <v>53</v>
      </c>
      <c r="I84" s="100">
        <v>20779330</v>
      </c>
      <c r="J84" s="100" t="s">
        <v>73</v>
      </c>
      <c r="K84" s="102" t="s">
        <v>82</v>
      </c>
      <c r="L84" s="102" t="s">
        <v>139</v>
      </c>
      <c r="M84" s="103">
        <v>45200</v>
      </c>
      <c r="N84" s="103">
        <v>47483</v>
      </c>
      <c r="O84" s="104">
        <f t="shared" si="18"/>
        <v>0.25</v>
      </c>
      <c r="P84" s="102" t="s">
        <v>102</v>
      </c>
      <c r="Q84" s="100" t="s">
        <v>92</v>
      </c>
      <c r="R84" s="101">
        <v>182</v>
      </c>
      <c r="S84" s="105">
        <v>13216600.5</v>
      </c>
      <c r="T84" s="105">
        <v>0</v>
      </c>
      <c r="U84" s="105">
        <v>39649801.5</v>
      </c>
      <c r="V84" s="105">
        <v>5305823.6500000004</v>
      </c>
      <c r="W84" s="105">
        <v>58172225.649999999</v>
      </c>
      <c r="X84" s="106" t="s">
        <v>85</v>
      </c>
      <c r="Y84" s="100"/>
      <c r="Z84" s="105">
        <v>0</v>
      </c>
      <c r="AA84" s="16">
        <v>0</v>
      </c>
    </row>
    <row r="85" spans="1:27" s="2" customFormat="1" ht="18.75" customHeight="1" x14ac:dyDescent="0.25">
      <c r="A85" s="101">
        <v>311678</v>
      </c>
      <c r="B85" s="38" t="s">
        <v>36</v>
      </c>
      <c r="C85" s="101">
        <v>10</v>
      </c>
      <c r="D85" s="100" t="s">
        <v>38</v>
      </c>
      <c r="E85" s="100" t="s">
        <v>130</v>
      </c>
      <c r="F85" s="101">
        <v>111</v>
      </c>
      <c r="G85" s="101">
        <v>311678</v>
      </c>
      <c r="H85" s="100" t="s">
        <v>54</v>
      </c>
      <c r="I85" s="100">
        <v>20737431</v>
      </c>
      <c r="J85" s="100" t="s">
        <v>76</v>
      </c>
      <c r="K85" s="102" t="s">
        <v>82</v>
      </c>
      <c r="L85" s="102" t="s">
        <v>140</v>
      </c>
      <c r="M85" s="103">
        <v>45261</v>
      </c>
      <c r="N85" s="103">
        <v>45291</v>
      </c>
      <c r="O85" s="104">
        <f t="shared" si="18"/>
        <v>0.25</v>
      </c>
      <c r="P85" s="102" t="s">
        <v>107</v>
      </c>
      <c r="Q85" s="100" t="s">
        <v>95</v>
      </c>
      <c r="R85" s="101">
        <v>180</v>
      </c>
      <c r="S85" s="105">
        <v>38675</v>
      </c>
      <c r="T85" s="105">
        <v>0</v>
      </c>
      <c r="U85" s="105">
        <v>116025</v>
      </c>
      <c r="V85" s="105">
        <v>0</v>
      </c>
      <c r="W85" s="105">
        <v>154700</v>
      </c>
      <c r="X85" s="106" t="s">
        <v>85</v>
      </c>
      <c r="Y85" s="100"/>
      <c r="Z85" s="105">
        <v>0</v>
      </c>
      <c r="AA85" s="16">
        <v>0</v>
      </c>
    </row>
    <row r="86" spans="1:27" s="2" customFormat="1" ht="18.75" customHeight="1" x14ac:dyDescent="0.25">
      <c r="A86" s="101">
        <v>308325</v>
      </c>
      <c r="B86" s="38" t="s">
        <v>36</v>
      </c>
      <c r="C86" s="101">
        <v>11</v>
      </c>
      <c r="D86" s="100" t="s">
        <v>38</v>
      </c>
      <c r="E86" s="100" t="s">
        <v>130</v>
      </c>
      <c r="F86" s="101">
        <v>111</v>
      </c>
      <c r="G86" s="101">
        <v>308325</v>
      </c>
      <c r="H86" s="100" t="s">
        <v>55</v>
      </c>
      <c r="I86" s="100">
        <v>20846102</v>
      </c>
      <c r="J86" s="100" t="s">
        <v>78</v>
      </c>
      <c r="K86" s="102" t="s">
        <v>82</v>
      </c>
      <c r="L86" s="102" t="s">
        <v>141</v>
      </c>
      <c r="M86" s="103">
        <v>45200</v>
      </c>
      <c r="N86" s="103">
        <v>47483</v>
      </c>
      <c r="O86" s="104">
        <f t="shared" si="18"/>
        <v>0.25</v>
      </c>
      <c r="P86" s="102" t="s">
        <v>106</v>
      </c>
      <c r="Q86" s="100" t="s">
        <v>96</v>
      </c>
      <c r="R86" s="101">
        <v>180</v>
      </c>
      <c r="S86" s="105">
        <v>12826101.244999999</v>
      </c>
      <c r="T86" s="105">
        <v>0</v>
      </c>
      <c r="U86" s="105">
        <v>38478303.734999999</v>
      </c>
      <c r="V86" s="105">
        <v>3202312.25</v>
      </c>
      <c r="W86" s="105">
        <v>54506717.229999997</v>
      </c>
      <c r="X86" s="106" t="s">
        <v>85</v>
      </c>
      <c r="Y86" s="100"/>
      <c r="Z86" s="105">
        <v>0</v>
      </c>
      <c r="AA86" s="16">
        <v>0</v>
      </c>
    </row>
    <row r="87" spans="1:27" s="2" customFormat="1" ht="18.75" customHeight="1" x14ac:dyDescent="0.25">
      <c r="A87" s="101">
        <v>309183</v>
      </c>
      <c r="B87" s="38" t="s">
        <v>36</v>
      </c>
      <c r="C87" s="101">
        <v>12</v>
      </c>
      <c r="D87" s="100" t="s">
        <v>38</v>
      </c>
      <c r="E87" s="100" t="s">
        <v>130</v>
      </c>
      <c r="F87" s="101">
        <v>111</v>
      </c>
      <c r="G87" s="101">
        <v>309183</v>
      </c>
      <c r="H87" s="100" t="s">
        <v>56</v>
      </c>
      <c r="I87" s="100">
        <v>20765008</v>
      </c>
      <c r="J87" s="100" t="s">
        <v>79</v>
      </c>
      <c r="K87" s="102" t="s">
        <v>82</v>
      </c>
      <c r="L87" s="102" t="s">
        <v>142</v>
      </c>
      <c r="M87" s="103">
        <v>45231</v>
      </c>
      <c r="N87" s="103">
        <v>47483</v>
      </c>
      <c r="O87" s="104">
        <f t="shared" si="18"/>
        <v>0.25</v>
      </c>
      <c r="P87" s="102" t="s">
        <v>108</v>
      </c>
      <c r="Q87" s="100" t="s">
        <v>97</v>
      </c>
      <c r="R87" s="101">
        <v>180</v>
      </c>
      <c r="S87" s="105">
        <v>1516885.5625</v>
      </c>
      <c r="T87" s="105">
        <v>0</v>
      </c>
      <c r="U87" s="105">
        <v>4550656.6875</v>
      </c>
      <c r="V87" s="105">
        <v>0</v>
      </c>
      <c r="W87" s="105">
        <v>6067542.25</v>
      </c>
      <c r="X87" s="106" t="s">
        <v>85</v>
      </c>
      <c r="Y87" s="100"/>
      <c r="Z87" s="105">
        <v>0</v>
      </c>
      <c r="AA87" s="16">
        <v>0</v>
      </c>
    </row>
    <row r="88" spans="1:27" s="2" customFormat="1" ht="18.75" customHeight="1" x14ac:dyDescent="0.25">
      <c r="A88" s="101">
        <v>305343</v>
      </c>
      <c r="B88" s="38" t="s">
        <v>36</v>
      </c>
      <c r="C88" s="101">
        <v>13</v>
      </c>
      <c r="D88" s="100" t="s">
        <v>38</v>
      </c>
      <c r="E88" s="100" t="s">
        <v>130</v>
      </c>
      <c r="F88" s="101">
        <v>111</v>
      </c>
      <c r="G88" s="101">
        <v>305343</v>
      </c>
      <c r="H88" s="100" t="s">
        <v>57</v>
      </c>
      <c r="I88" s="100">
        <v>20747400</v>
      </c>
      <c r="J88" s="100" t="s">
        <v>74</v>
      </c>
      <c r="K88" s="102" t="s">
        <v>82</v>
      </c>
      <c r="L88" s="102" t="s">
        <v>143</v>
      </c>
      <c r="M88" s="103">
        <v>45200</v>
      </c>
      <c r="N88" s="103">
        <v>47483</v>
      </c>
      <c r="O88" s="104">
        <f t="shared" si="18"/>
        <v>0.25</v>
      </c>
      <c r="P88" s="102" t="s">
        <v>103</v>
      </c>
      <c r="Q88" s="100" t="s">
        <v>93</v>
      </c>
      <c r="R88" s="101">
        <v>180</v>
      </c>
      <c r="S88" s="105">
        <v>14785034</v>
      </c>
      <c r="T88" s="105">
        <v>0</v>
      </c>
      <c r="U88" s="105">
        <v>44355102</v>
      </c>
      <c r="V88" s="105">
        <v>3266127</v>
      </c>
      <c r="W88" s="105">
        <v>62406263</v>
      </c>
      <c r="X88" s="106" t="s">
        <v>85</v>
      </c>
      <c r="Y88" s="100"/>
      <c r="Z88" s="105">
        <v>0</v>
      </c>
      <c r="AA88" s="16">
        <v>0</v>
      </c>
    </row>
    <row r="89" spans="1:27" s="2" customFormat="1" ht="18.75" customHeight="1" x14ac:dyDescent="0.25">
      <c r="A89" s="101">
        <v>309397</v>
      </c>
      <c r="B89" s="38" t="s">
        <v>36</v>
      </c>
      <c r="C89" s="101">
        <v>14</v>
      </c>
      <c r="D89" s="100" t="s">
        <v>38</v>
      </c>
      <c r="E89" s="100" t="s">
        <v>130</v>
      </c>
      <c r="F89" s="101">
        <v>111</v>
      </c>
      <c r="G89" s="101">
        <v>309397</v>
      </c>
      <c r="H89" s="100" t="s">
        <v>58</v>
      </c>
      <c r="I89" s="100">
        <v>38918422</v>
      </c>
      <c r="J89" s="100" t="s">
        <v>72</v>
      </c>
      <c r="K89" s="102" t="s">
        <v>82</v>
      </c>
      <c r="L89" s="102" t="s">
        <v>144</v>
      </c>
      <c r="M89" s="103">
        <v>45292</v>
      </c>
      <c r="N89" s="103">
        <v>47483</v>
      </c>
      <c r="O89" s="104">
        <f t="shared" si="18"/>
        <v>0.25</v>
      </c>
      <c r="P89" s="102" t="s">
        <v>101</v>
      </c>
      <c r="Q89" s="100" t="s">
        <v>91</v>
      </c>
      <c r="R89" s="101">
        <v>180</v>
      </c>
      <c r="S89" s="105">
        <v>27610306.75</v>
      </c>
      <c r="T89" s="105">
        <v>0</v>
      </c>
      <c r="U89" s="105">
        <v>82830920.25</v>
      </c>
      <c r="V89" s="105">
        <v>0</v>
      </c>
      <c r="W89" s="105">
        <v>110441227</v>
      </c>
      <c r="X89" s="106" t="s">
        <v>85</v>
      </c>
      <c r="Y89" s="100"/>
      <c r="Z89" s="105">
        <v>0</v>
      </c>
      <c r="AA89" s="16">
        <v>0</v>
      </c>
    </row>
    <row r="90" spans="1:27" s="2" customFormat="1" ht="18.75" customHeight="1" x14ac:dyDescent="0.25">
      <c r="A90" s="101">
        <v>305183</v>
      </c>
      <c r="B90" s="38" t="s">
        <v>36</v>
      </c>
      <c r="C90" s="101">
        <v>15</v>
      </c>
      <c r="D90" s="100" t="s">
        <v>38</v>
      </c>
      <c r="E90" s="100" t="s">
        <v>130</v>
      </c>
      <c r="F90" s="101">
        <v>111</v>
      </c>
      <c r="G90" s="101">
        <v>305183</v>
      </c>
      <c r="H90" s="100" t="s">
        <v>59</v>
      </c>
      <c r="I90" s="100">
        <v>20737431</v>
      </c>
      <c r="J90" s="100" t="s">
        <v>76</v>
      </c>
      <c r="K90" s="102" t="s">
        <v>82</v>
      </c>
      <c r="L90" s="102" t="s">
        <v>145</v>
      </c>
      <c r="M90" s="103">
        <v>45200</v>
      </c>
      <c r="N90" s="103">
        <v>47483</v>
      </c>
      <c r="O90" s="104">
        <f t="shared" si="18"/>
        <v>0.25</v>
      </c>
      <c r="P90" s="102" t="s">
        <v>105</v>
      </c>
      <c r="Q90" s="100" t="s">
        <v>95</v>
      </c>
      <c r="R90" s="101">
        <v>180</v>
      </c>
      <c r="S90" s="105">
        <v>15934659.5</v>
      </c>
      <c r="T90" s="105">
        <v>0</v>
      </c>
      <c r="U90" s="105">
        <v>47803978.5</v>
      </c>
      <c r="V90" s="105">
        <v>10277447</v>
      </c>
      <c r="W90" s="105">
        <v>74016085</v>
      </c>
      <c r="X90" s="106" t="s">
        <v>85</v>
      </c>
      <c r="Y90" s="100"/>
      <c r="Z90" s="105">
        <v>0</v>
      </c>
      <c r="AA90" s="16">
        <v>0</v>
      </c>
    </row>
    <row r="91" spans="1:27" s="2" customFormat="1" ht="18.75" customHeight="1" x14ac:dyDescent="0.25">
      <c r="A91" s="101">
        <v>308867</v>
      </c>
      <c r="B91" s="38" t="s">
        <v>36</v>
      </c>
      <c r="C91" s="101">
        <v>16</v>
      </c>
      <c r="D91" s="100" t="s">
        <v>38</v>
      </c>
      <c r="E91" s="100" t="s">
        <v>130</v>
      </c>
      <c r="F91" s="101">
        <v>111</v>
      </c>
      <c r="G91" s="101">
        <v>308867</v>
      </c>
      <c r="H91" s="100" t="s">
        <v>60</v>
      </c>
      <c r="I91" s="100">
        <v>20765792</v>
      </c>
      <c r="J91" s="100" t="s">
        <v>80</v>
      </c>
      <c r="K91" s="102" t="s">
        <v>82</v>
      </c>
      <c r="L91" s="102" t="s">
        <v>146</v>
      </c>
      <c r="M91" s="103">
        <v>45231</v>
      </c>
      <c r="N91" s="103">
        <v>47483</v>
      </c>
      <c r="O91" s="104">
        <f t="shared" si="18"/>
        <v>0.25</v>
      </c>
      <c r="P91" s="102" t="s">
        <v>99</v>
      </c>
      <c r="Q91" s="100" t="s">
        <v>98</v>
      </c>
      <c r="R91" s="101">
        <v>180</v>
      </c>
      <c r="S91" s="105">
        <v>1869825.5</v>
      </c>
      <c r="T91" s="105">
        <v>0</v>
      </c>
      <c r="U91" s="105">
        <v>5609476.5</v>
      </c>
      <c r="V91" s="105">
        <v>0</v>
      </c>
      <c r="W91" s="105">
        <v>7479302</v>
      </c>
      <c r="X91" s="106" t="s">
        <v>85</v>
      </c>
      <c r="Y91" s="100"/>
      <c r="Z91" s="105">
        <v>0</v>
      </c>
      <c r="AA91" s="16">
        <v>0</v>
      </c>
    </row>
    <row r="92" spans="1:27" s="2" customFormat="1" ht="18.75" customHeight="1" x14ac:dyDescent="0.25">
      <c r="A92" s="101">
        <v>305754</v>
      </c>
      <c r="B92" s="38" t="s">
        <v>36</v>
      </c>
      <c r="C92" s="101">
        <v>17</v>
      </c>
      <c r="D92" s="100" t="s">
        <v>38</v>
      </c>
      <c r="E92" s="100" t="s">
        <v>130</v>
      </c>
      <c r="F92" s="101">
        <v>111</v>
      </c>
      <c r="G92" s="101">
        <v>305754</v>
      </c>
      <c r="H92" s="100" t="s">
        <v>61</v>
      </c>
      <c r="I92" s="100">
        <v>20765792</v>
      </c>
      <c r="J92" s="100" t="s">
        <v>80</v>
      </c>
      <c r="K92" s="102" t="s">
        <v>82</v>
      </c>
      <c r="L92" s="102" t="s">
        <v>147</v>
      </c>
      <c r="M92" s="103">
        <v>45200</v>
      </c>
      <c r="N92" s="103">
        <v>47483</v>
      </c>
      <c r="O92" s="104">
        <f t="shared" si="18"/>
        <v>0.25</v>
      </c>
      <c r="P92" s="102" t="s">
        <v>99</v>
      </c>
      <c r="Q92" s="100" t="s">
        <v>98</v>
      </c>
      <c r="R92" s="101">
        <v>180</v>
      </c>
      <c r="S92" s="105">
        <v>16119659.25</v>
      </c>
      <c r="T92" s="105">
        <v>0</v>
      </c>
      <c r="U92" s="105">
        <v>48358977.75</v>
      </c>
      <c r="V92" s="105">
        <v>7249846</v>
      </c>
      <c r="W92" s="105">
        <v>71728483</v>
      </c>
      <c r="X92" s="106" t="s">
        <v>85</v>
      </c>
      <c r="Y92" s="100"/>
      <c r="Z92" s="105">
        <v>0</v>
      </c>
      <c r="AA92" s="16">
        <v>0</v>
      </c>
    </row>
    <row r="93" spans="1:27" s="2" customFormat="1" ht="18.75" customHeight="1" x14ac:dyDescent="0.25">
      <c r="A93" s="101">
        <v>308925</v>
      </c>
      <c r="B93" s="38" t="s">
        <v>36</v>
      </c>
      <c r="C93" s="101">
        <v>18</v>
      </c>
      <c r="D93" s="100" t="s">
        <v>38</v>
      </c>
      <c r="E93" s="100" t="s">
        <v>130</v>
      </c>
      <c r="F93" s="101">
        <v>111</v>
      </c>
      <c r="G93" s="101">
        <v>308925</v>
      </c>
      <c r="H93" s="100" t="s">
        <v>62</v>
      </c>
      <c r="I93" s="100">
        <v>20779330</v>
      </c>
      <c r="J93" s="100" t="s">
        <v>73</v>
      </c>
      <c r="K93" s="102" t="s">
        <v>82</v>
      </c>
      <c r="L93" s="102" t="s">
        <v>148</v>
      </c>
      <c r="M93" s="103">
        <v>45231</v>
      </c>
      <c r="N93" s="103">
        <v>47483</v>
      </c>
      <c r="O93" s="104">
        <f t="shared" si="18"/>
        <v>0.25</v>
      </c>
      <c r="P93" s="102" t="s">
        <v>102</v>
      </c>
      <c r="Q93" s="100" t="s">
        <v>92</v>
      </c>
      <c r="R93" s="101">
        <v>182</v>
      </c>
      <c r="S93" s="105">
        <v>1823723.375</v>
      </c>
      <c r="T93" s="105">
        <v>0</v>
      </c>
      <c r="U93" s="105">
        <v>5471170.125</v>
      </c>
      <c r="V93" s="105">
        <v>0</v>
      </c>
      <c r="W93" s="105">
        <v>7294893.5</v>
      </c>
      <c r="X93" s="106" t="s">
        <v>85</v>
      </c>
      <c r="Y93" s="100"/>
      <c r="Z93" s="105">
        <v>0</v>
      </c>
      <c r="AA93" s="16">
        <v>0</v>
      </c>
    </row>
    <row r="94" spans="1:27" s="2" customFormat="1" ht="18.75" customHeight="1" x14ac:dyDescent="0.25">
      <c r="A94" s="101">
        <v>309026</v>
      </c>
      <c r="B94" s="38" t="s">
        <v>36</v>
      </c>
      <c r="C94" s="101">
        <v>19</v>
      </c>
      <c r="D94" s="100" t="s">
        <v>38</v>
      </c>
      <c r="E94" s="100" t="s">
        <v>130</v>
      </c>
      <c r="F94" s="101">
        <v>111</v>
      </c>
      <c r="G94" s="101">
        <v>309026</v>
      </c>
      <c r="H94" s="100" t="s">
        <v>63</v>
      </c>
      <c r="I94" s="100">
        <v>20806019</v>
      </c>
      <c r="J94" s="100" t="s">
        <v>77</v>
      </c>
      <c r="K94" s="102" t="s">
        <v>82</v>
      </c>
      <c r="L94" s="102" t="s">
        <v>149</v>
      </c>
      <c r="M94" s="103">
        <v>45231</v>
      </c>
      <c r="N94" s="103">
        <v>47483</v>
      </c>
      <c r="O94" s="104">
        <f t="shared" si="18"/>
        <v>0.25</v>
      </c>
      <c r="P94" s="102" t="s">
        <v>101</v>
      </c>
      <c r="Q94" s="100" t="s">
        <v>91</v>
      </c>
      <c r="R94" s="101">
        <v>182</v>
      </c>
      <c r="S94" s="105">
        <v>1783491.1325000001</v>
      </c>
      <c r="T94" s="105">
        <v>0</v>
      </c>
      <c r="U94" s="105">
        <v>5350473.3975</v>
      </c>
      <c r="V94" s="105">
        <v>0</v>
      </c>
      <c r="W94" s="105">
        <v>7133964.5300000003</v>
      </c>
      <c r="X94" s="106" t="s">
        <v>85</v>
      </c>
      <c r="Y94" s="100"/>
      <c r="Z94" s="105">
        <v>0</v>
      </c>
      <c r="AA94" s="16">
        <v>0</v>
      </c>
    </row>
    <row r="95" spans="1:27" s="2" customFormat="1" ht="18.75" customHeight="1" x14ac:dyDescent="0.25">
      <c r="A95" s="101">
        <v>305538</v>
      </c>
      <c r="B95" s="38" t="s">
        <v>36</v>
      </c>
      <c r="C95" s="101">
        <v>20</v>
      </c>
      <c r="D95" s="100" t="s">
        <v>38</v>
      </c>
      <c r="E95" s="100" t="s">
        <v>130</v>
      </c>
      <c r="F95" s="101">
        <v>111</v>
      </c>
      <c r="G95" s="101">
        <v>305538</v>
      </c>
      <c r="H95" s="100" t="s">
        <v>64</v>
      </c>
      <c r="I95" s="100">
        <v>20765008</v>
      </c>
      <c r="J95" s="100" t="s">
        <v>79</v>
      </c>
      <c r="K95" s="102" t="s">
        <v>82</v>
      </c>
      <c r="L95" s="102" t="s">
        <v>150</v>
      </c>
      <c r="M95" s="103">
        <v>45200</v>
      </c>
      <c r="N95" s="103">
        <v>47483</v>
      </c>
      <c r="O95" s="104">
        <f t="shared" si="18"/>
        <v>0.25</v>
      </c>
      <c r="P95" s="102" t="s">
        <v>108</v>
      </c>
      <c r="Q95" s="100" t="s">
        <v>97</v>
      </c>
      <c r="R95" s="101">
        <v>180</v>
      </c>
      <c r="S95" s="105">
        <v>16503879.25</v>
      </c>
      <c r="T95" s="105">
        <v>0</v>
      </c>
      <c r="U95" s="105">
        <v>49511637.75</v>
      </c>
      <c r="V95" s="105">
        <v>3942647</v>
      </c>
      <c r="W95" s="105">
        <v>69958164</v>
      </c>
      <c r="X95" s="106" t="s">
        <v>85</v>
      </c>
      <c r="Y95" s="100"/>
      <c r="Z95" s="105">
        <v>0</v>
      </c>
      <c r="AA95" s="16">
        <v>0</v>
      </c>
    </row>
    <row r="96" spans="1:27" s="2" customFormat="1" ht="18.75" customHeight="1" x14ac:dyDescent="0.25">
      <c r="A96" s="101">
        <v>306347</v>
      </c>
      <c r="B96" s="38" t="s">
        <v>36</v>
      </c>
      <c r="C96" s="101">
        <v>21</v>
      </c>
      <c r="D96" s="100" t="s">
        <v>38</v>
      </c>
      <c r="E96" s="100" t="s">
        <v>130</v>
      </c>
      <c r="F96" s="101">
        <v>111</v>
      </c>
      <c r="G96" s="101">
        <v>306347</v>
      </c>
      <c r="H96" s="100" t="s">
        <v>65</v>
      </c>
      <c r="I96" s="100">
        <v>20771840</v>
      </c>
      <c r="J96" s="100" t="s">
        <v>75</v>
      </c>
      <c r="K96" s="102" t="s">
        <v>82</v>
      </c>
      <c r="L96" s="102" t="s">
        <v>151</v>
      </c>
      <c r="M96" s="103">
        <v>45200</v>
      </c>
      <c r="N96" s="103">
        <v>47483</v>
      </c>
      <c r="O96" s="104">
        <f t="shared" si="18"/>
        <v>0.25</v>
      </c>
      <c r="P96" s="102" t="s">
        <v>104</v>
      </c>
      <c r="Q96" s="100" t="s">
        <v>94</v>
      </c>
      <c r="R96" s="101">
        <v>180</v>
      </c>
      <c r="S96" s="105">
        <v>15024141</v>
      </c>
      <c r="T96" s="105">
        <v>0</v>
      </c>
      <c r="U96" s="105">
        <v>45072423</v>
      </c>
      <c r="V96" s="105">
        <v>3644514</v>
      </c>
      <c r="W96" s="105">
        <v>63741078</v>
      </c>
      <c r="X96" s="106" t="s">
        <v>85</v>
      </c>
      <c r="Y96" s="100"/>
      <c r="Z96" s="105">
        <v>0</v>
      </c>
      <c r="AA96" s="16">
        <v>0</v>
      </c>
    </row>
    <row r="97" spans="1:27" s="2" customFormat="1" ht="18.75" customHeight="1" x14ac:dyDescent="0.25">
      <c r="A97" s="101">
        <v>312857</v>
      </c>
      <c r="B97" s="38" t="s">
        <v>36</v>
      </c>
      <c r="C97" s="101">
        <v>22</v>
      </c>
      <c r="D97" s="100" t="s">
        <v>38</v>
      </c>
      <c r="E97" s="100" t="s">
        <v>130</v>
      </c>
      <c r="F97" s="101">
        <v>111</v>
      </c>
      <c r="G97" s="101">
        <v>312857</v>
      </c>
      <c r="H97" s="100" t="s">
        <v>66</v>
      </c>
      <c r="I97" s="100">
        <v>20765792</v>
      </c>
      <c r="J97" s="100" t="s">
        <v>80</v>
      </c>
      <c r="K97" s="102" t="s">
        <v>82</v>
      </c>
      <c r="L97" s="102" t="s">
        <v>152</v>
      </c>
      <c r="M97" s="103">
        <v>45292</v>
      </c>
      <c r="N97" s="103">
        <v>47483</v>
      </c>
      <c r="O97" s="104">
        <f t="shared" si="18"/>
        <v>0.25</v>
      </c>
      <c r="P97" s="102" t="s">
        <v>99</v>
      </c>
      <c r="Q97" s="100" t="s">
        <v>98</v>
      </c>
      <c r="R97" s="101">
        <v>180</v>
      </c>
      <c r="S97" s="105">
        <v>756506.8</v>
      </c>
      <c r="T97" s="105">
        <v>0</v>
      </c>
      <c r="U97" s="105">
        <v>2269520.4</v>
      </c>
      <c r="V97" s="105">
        <v>0</v>
      </c>
      <c r="W97" s="105">
        <v>3026027.2</v>
      </c>
      <c r="X97" s="106" t="s">
        <v>85</v>
      </c>
      <c r="Y97" s="100"/>
      <c r="Z97" s="105">
        <v>0</v>
      </c>
      <c r="AA97" s="16">
        <v>0</v>
      </c>
    </row>
    <row r="98" spans="1:27" s="2" customFormat="1" ht="18.75" customHeight="1" x14ac:dyDescent="0.25">
      <c r="A98" s="101">
        <v>315969</v>
      </c>
      <c r="B98" s="38" t="s">
        <v>36</v>
      </c>
      <c r="C98" s="101">
        <v>23</v>
      </c>
      <c r="D98" s="100" t="s">
        <v>38</v>
      </c>
      <c r="E98" s="100" t="s">
        <v>130</v>
      </c>
      <c r="F98" s="101">
        <v>111</v>
      </c>
      <c r="G98" s="101">
        <v>315969</v>
      </c>
      <c r="H98" s="100" t="s">
        <v>110</v>
      </c>
      <c r="I98" s="100">
        <v>20806019</v>
      </c>
      <c r="J98" s="100" t="s">
        <v>77</v>
      </c>
      <c r="K98" s="102" t="s">
        <v>82</v>
      </c>
      <c r="L98" s="102" t="s">
        <v>153</v>
      </c>
      <c r="M98" s="103">
        <v>45261</v>
      </c>
      <c r="N98" s="103">
        <v>46387</v>
      </c>
      <c r="O98" s="104">
        <f t="shared" si="18"/>
        <v>0.25000000237327952</v>
      </c>
      <c r="P98" s="102" t="s">
        <v>101</v>
      </c>
      <c r="Q98" s="100" t="s">
        <v>91</v>
      </c>
      <c r="R98" s="101">
        <v>182</v>
      </c>
      <c r="S98" s="105">
        <v>526697.34</v>
      </c>
      <c r="T98" s="105">
        <v>0</v>
      </c>
      <c r="U98" s="105">
        <v>1580092</v>
      </c>
      <c r="V98" s="105">
        <v>0</v>
      </c>
      <c r="W98" s="105">
        <v>2106789.34</v>
      </c>
      <c r="X98" s="106" t="s">
        <v>85</v>
      </c>
      <c r="Y98" s="100"/>
      <c r="Z98" s="105">
        <v>0</v>
      </c>
      <c r="AA98" s="16">
        <v>0</v>
      </c>
    </row>
    <row r="99" spans="1:27" s="2" customFormat="1" ht="18.75" customHeight="1" x14ac:dyDescent="0.25">
      <c r="A99" s="101">
        <v>316193</v>
      </c>
      <c r="B99" s="38" t="s">
        <v>36</v>
      </c>
      <c r="C99" s="101">
        <v>24</v>
      </c>
      <c r="D99" s="100" t="s">
        <v>38</v>
      </c>
      <c r="E99" s="100" t="s">
        <v>130</v>
      </c>
      <c r="F99" s="101">
        <v>111</v>
      </c>
      <c r="G99" s="101">
        <v>316193</v>
      </c>
      <c r="H99" s="100" t="s">
        <v>111</v>
      </c>
      <c r="I99" s="100">
        <v>20747400</v>
      </c>
      <c r="J99" s="100" t="s">
        <v>74</v>
      </c>
      <c r="K99" s="102" t="s">
        <v>82</v>
      </c>
      <c r="L99" s="102" t="s">
        <v>154</v>
      </c>
      <c r="M99" s="103">
        <v>45292</v>
      </c>
      <c r="N99" s="103">
        <v>47483</v>
      </c>
      <c r="O99" s="104">
        <f t="shared" si="18"/>
        <v>0.25</v>
      </c>
      <c r="P99" s="102" t="s">
        <v>103</v>
      </c>
      <c r="Q99" s="100" t="s">
        <v>93</v>
      </c>
      <c r="R99" s="101">
        <v>182</v>
      </c>
      <c r="S99" s="105">
        <v>571878.03249999997</v>
      </c>
      <c r="T99" s="105">
        <v>0</v>
      </c>
      <c r="U99" s="105">
        <v>1715634.0974999999</v>
      </c>
      <c r="V99" s="105">
        <v>0</v>
      </c>
      <c r="W99" s="105">
        <v>2287512.13</v>
      </c>
      <c r="X99" s="106" t="s">
        <v>85</v>
      </c>
      <c r="Y99" s="100"/>
      <c r="Z99" s="105">
        <v>0</v>
      </c>
      <c r="AA99" s="16">
        <v>0</v>
      </c>
    </row>
    <row r="100" spans="1:27" s="2" customFormat="1" ht="18.75" customHeight="1" x14ac:dyDescent="0.25">
      <c r="A100" s="101">
        <v>312414</v>
      </c>
      <c r="B100" s="38" t="s">
        <v>36</v>
      </c>
      <c r="C100" s="101">
        <v>25</v>
      </c>
      <c r="D100" s="100" t="s">
        <v>38</v>
      </c>
      <c r="E100" s="100" t="s">
        <v>130</v>
      </c>
      <c r="F100" s="101">
        <v>111</v>
      </c>
      <c r="G100" s="101">
        <v>312414</v>
      </c>
      <c r="H100" s="100" t="s">
        <v>253</v>
      </c>
      <c r="I100" s="100">
        <v>20737431</v>
      </c>
      <c r="J100" s="100" t="s">
        <v>76</v>
      </c>
      <c r="K100" s="102" t="s">
        <v>82</v>
      </c>
      <c r="L100" s="102" t="s">
        <v>257</v>
      </c>
      <c r="M100" s="103">
        <v>45292</v>
      </c>
      <c r="N100" s="103">
        <v>47483</v>
      </c>
      <c r="O100" s="104">
        <f t="shared" si="18"/>
        <v>0.25</v>
      </c>
      <c r="P100" s="102" t="s">
        <v>105</v>
      </c>
      <c r="Q100" s="100" t="s">
        <v>95</v>
      </c>
      <c r="R100" s="101">
        <v>180</v>
      </c>
      <c r="S100" s="105">
        <v>1362170.1625000001</v>
      </c>
      <c r="T100" s="105">
        <v>0</v>
      </c>
      <c r="U100" s="105">
        <v>4086510.4874999998</v>
      </c>
      <c r="V100" s="105">
        <v>0</v>
      </c>
      <c r="W100" s="105">
        <v>5448680.6500000004</v>
      </c>
      <c r="X100" s="106" t="s">
        <v>85</v>
      </c>
      <c r="Y100" s="100" t="s">
        <v>348</v>
      </c>
      <c r="Z100" s="105">
        <v>0</v>
      </c>
      <c r="AA100" s="16">
        <v>0</v>
      </c>
    </row>
    <row r="101" spans="1:27" s="2" customFormat="1" ht="18.75" customHeight="1" x14ac:dyDescent="0.25">
      <c r="A101" s="101">
        <v>313363</v>
      </c>
      <c r="B101" s="38" t="s">
        <v>36</v>
      </c>
      <c r="C101" s="101">
        <v>26</v>
      </c>
      <c r="D101" s="100" t="s">
        <v>38</v>
      </c>
      <c r="E101" s="100" t="s">
        <v>130</v>
      </c>
      <c r="F101" s="101">
        <v>111</v>
      </c>
      <c r="G101" s="101">
        <v>313363</v>
      </c>
      <c r="H101" s="100" t="s">
        <v>254</v>
      </c>
      <c r="I101" s="100">
        <v>20765008</v>
      </c>
      <c r="J101" s="100" t="s">
        <v>79</v>
      </c>
      <c r="K101" s="102" t="s">
        <v>82</v>
      </c>
      <c r="L101" s="102" t="s">
        <v>258</v>
      </c>
      <c r="M101" s="103">
        <v>45323</v>
      </c>
      <c r="N101" s="103">
        <v>47483</v>
      </c>
      <c r="O101" s="104">
        <f t="shared" si="18"/>
        <v>0.25</v>
      </c>
      <c r="P101" s="102" t="s">
        <v>108</v>
      </c>
      <c r="Q101" s="100" t="s">
        <v>97</v>
      </c>
      <c r="R101" s="101">
        <v>180</v>
      </c>
      <c r="S101" s="105">
        <v>772665.90500000003</v>
      </c>
      <c r="T101" s="105">
        <v>0</v>
      </c>
      <c r="U101" s="105">
        <v>2317997.7149999999</v>
      </c>
      <c r="V101" s="105">
        <v>0</v>
      </c>
      <c r="W101" s="105">
        <v>3090663.62</v>
      </c>
      <c r="X101" s="106" t="s">
        <v>85</v>
      </c>
      <c r="Y101" s="100"/>
      <c r="Z101" s="105">
        <v>0</v>
      </c>
      <c r="AA101" s="16">
        <v>0</v>
      </c>
    </row>
    <row r="102" spans="1:27" s="2" customFormat="1" ht="18.75" customHeight="1" x14ac:dyDescent="0.25">
      <c r="A102" s="101">
        <v>316781</v>
      </c>
      <c r="B102" s="38" t="s">
        <v>36</v>
      </c>
      <c r="C102" s="101">
        <v>27</v>
      </c>
      <c r="D102" s="100" t="s">
        <v>38</v>
      </c>
      <c r="E102" s="100" t="s">
        <v>130</v>
      </c>
      <c r="F102" s="101">
        <v>111</v>
      </c>
      <c r="G102" s="101">
        <v>316781</v>
      </c>
      <c r="H102" s="100" t="s">
        <v>255</v>
      </c>
      <c r="I102" s="100">
        <v>20846102</v>
      </c>
      <c r="J102" s="100" t="s">
        <v>78</v>
      </c>
      <c r="K102" s="102" t="s">
        <v>82</v>
      </c>
      <c r="L102" s="102" t="s">
        <v>259</v>
      </c>
      <c r="M102" s="103">
        <v>45292</v>
      </c>
      <c r="N102" s="103">
        <v>47483</v>
      </c>
      <c r="O102" s="104">
        <f t="shared" si="18"/>
        <v>0.25</v>
      </c>
      <c r="P102" s="102" t="s">
        <v>106</v>
      </c>
      <c r="Q102" s="100" t="s">
        <v>96</v>
      </c>
      <c r="R102" s="101">
        <v>180</v>
      </c>
      <c r="S102" s="105">
        <v>637623.89</v>
      </c>
      <c r="T102" s="105">
        <v>0</v>
      </c>
      <c r="U102" s="105">
        <v>1912871.67</v>
      </c>
      <c r="V102" s="105">
        <v>0</v>
      </c>
      <c r="W102" s="105">
        <v>2550495.56</v>
      </c>
      <c r="X102" s="106" t="s">
        <v>85</v>
      </c>
      <c r="Y102" s="100"/>
      <c r="Z102" s="105">
        <v>0</v>
      </c>
      <c r="AA102" s="16">
        <v>0</v>
      </c>
    </row>
    <row r="103" spans="1:27" s="2" customFormat="1" ht="18.75" customHeight="1" x14ac:dyDescent="0.25">
      <c r="A103" s="101">
        <v>317044</v>
      </c>
      <c r="B103" s="38" t="s">
        <v>36</v>
      </c>
      <c r="C103" s="101">
        <v>28</v>
      </c>
      <c r="D103" s="100" t="s">
        <v>38</v>
      </c>
      <c r="E103" s="100" t="s">
        <v>130</v>
      </c>
      <c r="F103" s="101">
        <v>111</v>
      </c>
      <c r="G103" s="101">
        <v>317044</v>
      </c>
      <c r="H103" s="100" t="s">
        <v>256</v>
      </c>
      <c r="I103" s="100">
        <v>20771840</v>
      </c>
      <c r="J103" s="100" t="s">
        <v>75</v>
      </c>
      <c r="K103" s="102" t="s">
        <v>82</v>
      </c>
      <c r="L103" s="102" t="s">
        <v>260</v>
      </c>
      <c r="M103" s="103">
        <v>45292</v>
      </c>
      <c r="N103" s="103">
        <v>47483</v>
      </c>
      <c r="O103" s="104">
        <f t="shared" si="18"/>
        <v>0.25</v>
      </c>
      <c r="P103" s="102" t="s">
        <v>104</v>
      </c>
      <c r="Q103" s="100" t="s">
        <v>94</v>
      </c>
      <c r="R103" s="101">
        <v>180</v>
      </c>
      <c r="S103" s="105">
        <v>632392.3175</v>
      </c>
      <c r="T103" s="105">
        <v>0</v>
      </c>
      <c r="U103" s="105">
        <v>1897176.9524999999</v>
      </c>
      <c r="V103" s="105">
        <v>0</v>
      </c>
      <c r="W103" s="105">
        <v>2529569.27</v>
      </c>
      <c r="X103" s="106" t="s">
        <v>85</v>
      </c>
      <c r="Y103" s="100"/>
      <c r="Z103" s="105">
        <v>0</v>
      </c>
      <c r="AA103" s="16">
        <v>0</v>
      </c>
    </row>
    <row r="104" spans="1:27" s="2" customFormat="1" ht="18.75" customHeight="1" x14ac:dyDescent="0.25">
      <c r="A104" s="91">
        <v>321592</v>
      </c>
      <c r="B104" s="38" t="s">
        <v>36</v>
      </c>
      <c r="C104" s="101">
        <v>29</v>
      </c>
      <c r="D104" s="100" t="s">
        <v>38</v>
      </c>
      <c r="E104" s="100" t="s">
        <v>130</v>
      </c>
      <c r="F104" s="101">
        <v>111</v>
      </c>
      <c r="G104" s="91">
        <v>321592</v>
      </c>
      <c r="H104" s="100" t="s">
        <v>302</v>
      </c>
      <c r="I104" s="100">
        <v>20806019</v>
      </c>
      <c r="J104" s="100" t="s">
        <v>77</v>
      </c>
      <c r="K104" s="102" t="s">
        <v>82</v>
      </c>
      <c r="L104" s="102" t="s">
        <v>308</v>
      </c>
      <c r="M104" s="94">
        <v>45383</v>
      </c>
      <c r="N104" s="94">
        <v>45473</v>
      </c>
      <c r="O104" s="104">
        <f t="shared" si="18"/>
        <v>0.25</v>
      </c>
      <c r="P104" s="102" t="s">
        <v>101</v>
      </c>
      <c r="Q104" s="100" t="s">
        <v>91</v>
      </c>
      <c r="R104" s="101">
        <v>180</v>
      </c>
      <c r="S104" s="105">
        <v>35105</v>
      </c>
      <c r="T104" s="105">
        <v>0</v>
      </c>
      <c r="U104" s="105">
        <v>105315</v>
      </c>
      <c r="V104" s="105">
        <v>0</v>
      </c>
      <c r="W104" s="105">
        <v>140420</v>
      </c>
      <c r="X104" s="106" t="s">
        <v>85</v>
      </c>
      <c r="Y104" s="100"/>
      <c r="Z104" s="105">
        <v>0</v>
      </c>
      <c r="AA104" s="16">
        <v>0</v>
      </c>
    </row>
    <row r="105" spans="1:27" s="2" customFormat="1" ht="18.75" customHeight="1" x14ac:dyDescent="0.25">
      <c r="A105" s="91">
        <v>304985</v>
      </c>
      <c r="B105" s="38" t="s">
        <v>36</v>
      </c>
      <c r="C105" s="101">
        <v>30</v>
      </c>
      <c r="D105" s="100" t="s">
        <v>38</v>
      </c>
      <c r="E105" s="100" t="s">
        <v>130</v>
      </c>
      <c r="F105" s="101">
        <v>111</v>
      </c>
      <c r="G105" s="91">
        <v>304985</v>
      </c>
      <c r="H105" s="100" t="s">
        <v>303</v>
      </c>
      <c r="I105" s="100">
        <v>13729380</v>
      </c>
      <c r="J105" s="100" t="s">
        <v>307</v>
      </c>
      <c r="K105" s="102" t="s">
        <v>82</v>
      </c>
      <c r="L105" s="102" t="s">
        <v>309</v>
      </c>
      <c r="M105" s="94">
        <v>45292</v>
      </c>
      <c r="N105" s="94">
        <v>47483</v>
      </c>
      <c r="O105" s="104">
        <f t="shared" si="18"/>
        <v>0.25</v>
      </c>
      <c r="P105" s="102" t="s">
        <v>101</v>
      </c>
      <c r="Q105" s="100" t="s">
        <v>91</v>
      </c>
      <c r="R105" s="101">
        <v>182</v>
      </c>
      <c r="S105" s="105">
        <v>4425552.5625</v>
      </c>
      <c r="T105" s="105">
        <v>0</v>
      </c>
      <c r="U105" s="105">
        <v>13276657.6875</v>
      </c>
      <c r="V105" s="105">
        <v>1735029.92</v>
      </c>
      <c r="W105" s="105">
        <v>19437240.170000002</v>
      </c>
      <c r="X105" s="106" t="s">
        <v>85</v>
      </c>
      <c r="Y105" s="100"/>
      <c r="Z105" s="105">
        <v>0</v>
      </c>
      <c r="AA105" s="16">
        <v>0</v>
      </c>
    </row>
    <row r="106" spans="1:27" s="2" customFormat="1" ht="18.75" customHeight="1" x14ac:dyDescent="0.25">
      <c r="A106" s="91">
        <v>319418</v>
      </c>
      <c r="B106" s="38" t="s">
        <v>36</v>
      </c>
      <c r="C106" s="101">
        <v>31</v>
      </c>
      <c r="D106" s="100" t="s">
        <v>38</v>
      </c>
      <c r="E106" s="100" t="s">
        <v>130</v>
      </c>
      <c r="F106" s="101">
        <v>111</v>
      </c>
      <c r="G106" s="91">
        <v>319418</v>
      </c>
      <c r="H106" s="100" t="s">
        <v>304</v>
      </c>
      <c r="I106" s="100">
        <v>20806019</v>
      </c>
      <c r="J106" s="100" t="s">
        <v>77</v>
      </c>
      <c r="K106" s="102" t="s">
        <v>82</v>
      </c>
      <c r="L106" s="102" t="s">
        <v>310</v>
      </c>
      <c r="M106" s="94">
        <v>45352</v>
      </c>
      <c r="N106" s="94">
        <v>47483</v>
      </c>
      <c r="O106" s="104">
        <f t="shared" si="18"/>
        <v>0.25</v>
      </c>
      <c r="P106" s="102" t="s">
        <v>101</v>
      </c>
      <c r="Q106" s="100" t="s">
        <v>91</v>
      </c>
      <c r="R106" s="101">
        <v>182</v>
      </c>
      <c r="S106" s="105">
        <v>248666.94750000001</v>
      </c>
      <c r="T106" s="105">
        <v>0</v>
      </c>
      <c r="U106" s="105">
        <v>746000.84250000003</v>
      </c>
      <c r="V106" s="105">
        <v>0</v>
      </c>
      <c r="W106" s="105">
        <v>994667.79</v>
      </c>
      <c r="X106" s="106" t="s">
        <v>85</v>
      </c>
      <c r="Y106" s="100"/>
      <c r="Z106" s="105">
        <v>0</v>
      </c>
      <c r="AA106" s="16">
        <v>0</v>
      </c>
    </row>
    <row r="107" spans="1:27" s="2" customFormat="1" ht="18.75" customHeight="1" x14ac:dyDescent="0.25">
      <c r="A107" s="91">
        <v>305090</v>
      </c>
      <c r="B107" s="38" t="s">
        <v>36</v>
      </c>
      <c r="C107" s="101">
        <v>32</v>
      </c>
      <c r="D107" s="100" t="s">
        <v>38</v>
      </c>
      <c r="E107" s="100" t="s">
        <v>130</v>
      </c>
      <c r="F107" s="101">
        <v>111</v>
      </c>
      <c r="G107" s="91">
        <v>305090</v>
      </c>
      <c r="H107" s="100" t="s">
        <v>305</v>
      </c>
      <c r="I107" s="100">
        <v>13729380</v>
      </c>
      <c r="J107" s="100" t="s">
        <v>307</v>
      </c>
      <c r="K107" s="102" t="s">
        <v>82</v>
      </c>
      <c r="L107" s="102" t="s">
        <v>311</v>
      </c>
      <c r="M107" s="94">
        <v>45292</v>
      </c>
      <c r="N107" s="94">
        <v>47483</v>
      </c>
      <c r="O107" s="104">
        <f t="shared" si="18"/>
        <v>0.25</v>
      </c>
      <c r="P107" s="102" t="s">
        <v>101</v>
      </c>
      <c r="Q107" s="100" t="s">
        <v>91</v>
      </c>
      <c r="R107" s="101">
        <v>182</v>
      </c>
      <c r="S107" s="105">
        <v>35819706.182499997</v>
      </c>
      <c r="T107" s="105">
        <v>0</v>
      </c>
      <c r="U107" s="105">
        <v>107459118.5475</v>
      </c>
      <c r="V107" s="105">
        <v>7163941.2400000002</v>
      </c>
      <c r="W107" s="105">
        <v>150442765.97</v>
      </c>
      <c r="X107" s="106" t="s">
        <v>85</v>
      </c>
      <c r="Y107" s="100"/>
      <c r="Z107" s="105">
        <v>0</v>
      </c>
      <c r="AA107" s="16">
        <v>0</v>
      </c>
    </row>
    <row r="108" spans="1:27" s="2" customFormat="1" ht="18.75" customHeight="1" x14ac:dyDescent="0.25">
      <c r="A108" s="91">
        <v>312991</v>
      </c>
      <c r="B108" s="38" t="s">
        <v>36</v>
      </c>
      <c r="C108" s="101">
        <v>33</v>
      </c>
      <c r="D108" s="100" t="s">
        <v>38</v>
      </c>
      <c r="E108" s="100" t="s">
        <v>130</v>
      </c>
      <c r="F108" s="101">
        <v>111</v>
      </c>
      <c r="G108" s="91">
        <v>312991</v>
      </c>
      <c r="H108" s="100" t="s">
        <v>306</v>
      </c>
      <c r="I108" s="100">
        <v>20779330</v>
      </c>
      <c r="J108" s="100" t="s">
        <v>73</v>
      </c>
      <c r="K108" s="102" t="s">
        <v>82</v>
      </c>
      <c r="L108" s="102" t="s">
        <v>312</v>
      </c>
      <c r="M108" s="94">
        <v>45383</v>
      </c>
      <c r="N108" s="94">
        <v>47483</v>
      </c>
      <c r="O108" s="104">
        <f t="shared" si="18"/>
        <v>0.25</v>
      </c>
      <c r="P108" s="102" t="s">
        <v>313</v>
      </c>
      <c r="Q108" s="100" t="s">
        <v>92</v>
      </c>
      <c r="R108" s="101">
        <v>182</v>
      </c>
      <c r="S108" s="105">
        <v>174387.5</v>
      </c>
      <c r="T108" s="105">
        <v>0</v>
      </c>
      <c r="U108" s="105">
        <v>523162.5</v>
      </c>
      <c r="V108" s="105">
        <v>0</v>
      </c>
      <c r="W108" s="105">
        <v>697550</v>
      </c>
      <c r="X108" s="106" t="s">
        <v>85</v>
      </c>
      <c r="Y108" s="100"/>
      <c r="Z108" s="105">
        <v>0</v>
      </c>
      <c r="AA108" s="16">
        <v>0</v>
      </c>
    </row>
    <row r="109" spans="1:27" s="2" customFormat="1" ht="18.75" customHeight="1" x14ac:dyDescent="0.25">
      <c r="A109" s="91">
        <v>319241</v>
      </c>
      <c r="B109" s="38" t="s">
        <v>36</v>
      </c>
      <c r="C109" s="101">
        <v>34</v>
      </c>
      <c r="D109" s="100" t="s">
        <v>38</v>
      </c>
      <c r="E109" s="100" t="s">
        <v>130</v>
      </c>
      <c r="F109" s="101">
        <v>111</v>
      </c>
      <c r="G109" s="91">
        <v>319241</v>
      </c>
      <c r="H109" s="100" t="s">
        <v>350</v>
      </c>
      <c r="I109" s="100">
        <v>20737431</v>
      </c>
      <c r="J109" s="100" t="s">
        <v>76</v>
      </c>
      <c r="K109" s="102" t="s">
        <v>82</v>
      </c>
      <c r="L109" s="102" t="s">
        <v>145</v>
      </c>
      <c r="M109" s="94">
        <v>45413</v>
      </c>
      <c r="N109" s="94">
        <v>47483</v>
      </c>
      <c r="O109" s="104">
        <f t="shared" si="18"/>
        <v>0.25</v>
      </c>
      <c r="P109" s="102" t="s">
        <v>105</v>
      </c>
      <c r="Q109" s="100" t="s">
        <v>95</v>
      </c>
      <c r="R109" s="101">
        <v>180</v>
      </c>
      <c r="S109" s="105">
        <v>131055.22</v>
      </c>
      <c r="T109" s="105">
        <v>0</v>
      </c>
      <c r="U109" s="105">
        <v>393165.66</v>
      </c>
      <c r="V109" s="105">
        <v>0</v>
      </c>
      <c r="W109" s="105">
        <v>524220.88</v>
      </c>
      <c r="X109" s="106" t="s">
        <v>85</v>
      </c>
      <c r="Y109" s="100"/>
      <c r="Z109" s="105">
        <v>0</v>
      </c>
      <c r="AA109" s="16">
        <v>0</v>
      </c>
    </row>
    <row r="110" spans="1:27" s="2" customFormat="1" ht="18.75" customHeight="1" x14ac:dyDescent="0.25">
      <c r="A110" s="91">
        <v>321208</v>
      </c>
      <c r="B110" s="38" t="s">
        <v>36</v>
      </c>
      <c r="C110" s="101">
        <v>35</v>
      </c>
      <c r="D110" s="100" t="s">
        <v>38</v>
      </c>
      <c r="E110" s="100" t="s">
        <v>130</v>
      </c>
      <c r="F110" s="101">
        <v>111</v>
      </c>
      <c r="G110" s="91">
        <v>321208</v>
      </c>
      <c r="H110" s="100" t="s">
        <v>351</v>
      </c>
      <c r="I110" s="100">
        <v>20765792</v>
      </c>
      <c r="J110" s="100" t="s">
        <v>80</v>
      </c>
      <c r="K110" s="102" t="s">
        <v>82</v>
      </c>
      <c r="L110" s="102" t="s">
        <v>353</v>
      </c>
      <c r="M110" s="94">
        <v>45444</v>
      </c>
      <c r="N110" s="94">
        <v>47483</v>
      </c>
      <c r="O110" s="104">
        <f t="shared" si="18"/>
        <v>0.25</v>
      </c>
      <c r="P110" s="102" t="s">
        <v>99</v>
      </c>
      <c r="Q110" s="100" t="s">
        <v>98</v>
      </c>
      <c r="R110" s="101">
        <v>180</v>
      </c>
      <c r="S110" s="105">
        <v>167722.8425</v>
      </c>
      <c r="T110" s="105">
        <v>0</v>
      </c>
      <c r="U110" s="105">
        <v>503168.52750000003</v>
      </c>
      <c r="V110" s="105">
        <v>0</v>
      </c>
      <c r="W110" s="105">
        <v>670891.37</v>
      </c>
      <c r="X110" s="106" t="s">
        <v>85</v>
      </c>
      <c r="Y110" s="100"/>
      <c r="Z110" s="105">
        <v>0</v>
      </c>
      <c r="AA110" s="16">
        <v>0</v>
      </c>
    </row>
    <row r="111" spans="1:27" s="2" customFormat="1" ht="18.75" customHeight="1" thickBot="1" x14ac:dyDescent="0.3">
      <c r="A111" s="91">
        <v>321515</v>
      </c>
      <c r="B111" s="38" t="s">
        <v>36</v>
      </c>
      <c r="C111" s="101">
        <v>36</v>
      </c>
      <c r="D111" s="100" t="s">
        <v>38</v>
      </c>
      <c r="E111" s="100" t="s">
        <v>130</v>
      </c>
      <c r="F111" s="101">
        <v>111</v>
      </c>
      <c r="G111" s="91">
        <v>321515</v>
      </c>
      <c r="H111" s="100" t="s">
        <v>352</v>
      </c>
      <c r="I111" s="100">
        <v>20771840</v>
      </c>
      <c r="J111" s="100" t="s">
        <v>75</v>
      </c>
      <c r="K111" s="102" t="s">
        <v>82</v>
      </c>
      <c r="L111" s="102" t="s">
        <v>354</v>
      </c>
      <c r="M111" s="94">
        <v>45352</v>
      </c>
      <c r="N111" s="94">
        <v>47483</v>
      </c>
      <c r="O111" s="104">
        <f t="shared" si="18"/>
        <v>0.25</v>
      </c>
      <c r="P111" s="102" t="s">
        <v>104</v>
      </c>
      <c r="Q111" s="100" t="s">
        <v>94</v>
      </c>
      <c r="R111" s="101">
        <v>180</v>
      </c>
      <c r="S111" s="105">
        <v>231901.28750000001</v>
      </c>
      <c r="T111" s="105">
        <v>0</v>
      </c>
      <c r="U111" s="105">
        <v>695703.86250000005</v>
      </c>
      <c r="V111" s="105">
        <v>0</v>
      </c>
      <c r="W111" s="105">
        <v>927605.15</v>
      </c>
      <c r="X111" s="106" t="s">
        <v>85</v>
      </c>
      <c r="Y111" s="100"/>
      <c r="Z111" s="105">
        <v>0</v>
      </c>
      <c r="AA111" s="16">
        <v>0</v>
      </c>
    </row>
    <row r="112" spans="1:27" s="5" customFormat="1" ht="40.5" customHeight="1" thickTop="1" thickBot="1" x14ac:dyDescent="0.3">
      <c r="A112" s="20"/>
      <c r="B112" s="34" t="s">
        <v>87</v>
      </c>
      <c r="C112" s="20">
        <f>COUNT(C76:C111)</f>
        <v>36</v>
      </c>
      <c r="D112" s="21"/>
      <c r="E112" s="21"/>
      <c r="F112" s="20"/>
      <c r="G112" s="20"/>
      <c r="H112" s="21"/>
      <c r="I112" s="21"/>
      <c r="J112" s="21"/>
      <c r="K112" s="22"/>
      <c r="L112" s="20"/>
      <c r="M112" s="23"/>
      <c r="N112" s="23"/>
      <c r="O112" s="24"/>
      <c r="P112" s="22"/>
      <c r="Q112" s="21"/>
      <c r="R112" s="20"/>
      <c r="S112" s="25">
        <f>SUM(S76:S111)</f>
        <v>218960307.29249996</v>
      </c>
      <c r="T112" s="25">
        <f t="shared" ref="T112:W112" si="19">SUM(T76:T111)</f>
        <v>0</v>
      </c>
      <c r="U112" s="25">
        <f t="shared" si="19"/>
        <v>656880921.85749996</v>
      </c>
      <c r="V112" s="25">
        <f t="shared" si="19"/>
        <v>47970116.060000002</v>
      </c>
      <c r="W112" s="25">
        <f t="shared" si="19"/>
        <v>923811345.2099998</v>
      </c>
      <c r="X112" s="26"/>
      <c r="Y112" s="25"/>
      <c r="Z112" s="25">
        <f t="shared" ref="Z112" si="20">SUM(Z76:Z111)</f>
        <v>0</v>
      </c>
      <c r="AA112" s="27">
        <f t="shared" ref="AA112" si="21">SUM(AA76:AA111)</f>
        <v>0</v>
      </c>
    </row>
    <row r="113" spans="1:27" s="5" customFormat="1" ht="40.5" customHeight="1" thickTop="1" thickBot="1" x14ac:dyDescent="0.3">
      <c r="A113" s="20"/>
      <c r="B113" s="34" t="s">
        <v>88</v>
      </c>
      <c r="C113" s="20">
        <f>C75+C72+C69+C65+C60+C56+C52+C49+C44+C112</f>
        <v>95</v>
      </c>
      <c r="D113" s="21"/>
      <c r="E113" s="21"/>
      <c r="F113" s="20"/>
      <c r="G113" s="20"/>
      <c r="H113" s="21"/>
      <c r="I113" s="21"/>
      <c r="J113" s="21"/>
      <c r="K113" s="22"/>
      <c r="L113" s="20"/>
      <c r="M113" s="23"/>
      <c r="N113" s="23"/>
      <c r="O113" s="24"/>
      <c r="P113" s="22"/>
      <c r="Q113" s="21"/>
      <c r="R113" s="20"/>
      <c r="S113" s="25">
        <f>S75+S72+S69+S65+S60+S56+S52+S49+S44+S112</f>
        <v>544692153.11037076</v>
      </c>
      <c r="T113" s="25">
        <f>T75+T72+T69+T65+T60+T56+T52+T49+T44+T112</f>
        <v>89907661.729994401</v>
      </c>
      <c r="U113" s="25">
        <f>U75+U72+U69+U65+U60+U56+U52+U49+U44+U112</f>
        <v>659828111.19963479</v>
      </c>
      <c r="V113" s="25">
        <f>V75+V72+V69+V65+V60+V56+V52+V49+V44+V112</f>
        <v>47970116.060000002</v>
      </c>
      <c r="W113" s="25">
        <f>W75+W72+W69+W65+W60+W56+W52+W49+W44+W112</f>
        <v>1342398042.0999997</v>
      </c>
      <c r="X113" s="26"/>
      <c r="Y113" s="25"/>
      <c r="Z113" s="25">
        <f t="shared" ref="Z113:AA113" si="22">Z75+Z72+Z69+Z65+Z60+Z56+Z52+Z49+Z44+Z112</f>
        <v>24228812.710000005</v>
      </c>
      <c r="AA113" s="27">
        <f t="shared" si="22"/>
        <v>467598.60000000009</v>
      </c>
    </row>
    <row r="114" spans="1:27" s="5" customFormat="1" ht="40.5" customHeight="1" thickTop="1" thickBot="1" x14ac:dyDescent="0.3">
      <c r="A114" s="20"/>
      <c r="B114" s="34" t="s">
        <v>89</v>
      </c>
      <c r="C114" s="20">
        <f>C113</f>
        <v>95</v>
      </c>
      <c r="D114" s="21"/>
      <c r="E114" s="21"/>
      <c r="F114" s="20"/>
      <c r="G114" s="20"/>
      <c r="H114" s="21"/>
      <c r="I114" s="21"/>
      <c r="J114" s="21"/>
      <c r="K114" s="22"/>
      <c r="L114" s="20"/>
      <c r="M114" s="23"/>
      <c r="N114" s="23"/>
      <c r="O114" s="24"/>
      <c r="P114" s="22"/>
      <c r="Q114" s="21"/>
      <c r="R114" s="20"/>
      <c r="S114" s="25">
        <f>S113</f>
        <v>544692153.11037076</v>
      </c>
      <c r="T114" s="25">
        <f t="shared" ref="T114:W114" si="23">T113</f>
        <v>89907661.729994401</v>
      </c>
      <c r="U114" s="25">
        <f t="shared" si="23"/>
        <v>659828111.19963479</v>
      </c>
      <c r="V114" s="25">
        <f t="shared" si="23"/>
        <v>47970116.060000002</v>
      </c>
      <c r="W114" s="25">
        <f t="shared" si="23"/>
        <v>1342398042.0999997</v>
      </c>
      <c r="X114" s="26"/>
      <c r="Y114" s="25"/>
      <c r="Z114" s="25">
        <f t="shared" ref="Z114:AA114" si="24">Z113</f>
        <v>24228812.710000005</v>
      </c>
      <c r="AA114" s="27">
        <f t="shared" si="24"/>
        <v>467598.60000000009</v>
      </c>
    </row>
    <row r="115" spans="1:27" ht="13.5" thickTop="1" x14ac:dyDescent="0.2"/>
  </sheetData>
  <autoFilter ref="A7:AA114" xr:uid="{00000000-0001-0000-0000-000000000000}"/>
  <mergeCells count="28">
    <mergeCell ref="M4:M6"/>
    <mergeCell ref="I4:I6"/>
    <mergeCell ref="L4:L6"/>
    <mergeCell ref="N4:N6"/>
    <mergeCell ref="O4:O6"/>
    <mergeCell ref="G4:G6"/>
    <mergeCell ref="E4:E6"/>
    <mergeCell ref="H4:H6"/>
    <mergeCell ref="J4:J6"/>
    <mergeCell ref="K4:K6"/>
    <mergeCell ref="A4:A6"/>
    <mergeCell ref="B4:B6"/>
    <mergeCell ref="C4:C6"/>
    <mergeCell ref="D4:D6"/>
    <mergeCell ref="F4:F6"/>
    <mergeCell ref="P4:P6"/>
    <mergeCell ref="Q4:Q6"/>
    <mergeCell ref="S4:U4"/>
    <mergeCell ref="R4:R6"/>
    <mergeCell ref="V4:V6"/>
    <mergeCell ref="X4:X6"/>
    <mergeCell ref="Y4:Y6"/>
    <mergeCell ref="Z4:AA4"/>
    <mergeCell ref="S5:T5"/>
    <mergeCell ref="U5:U6"/>
    <mergeCell ref="Z5:Z6"/>
    <mergeCell ref="AA5:AA6"/>
    <mergeCell ref="W4:W6"/>
  </mergeCells>
  <conditionalFormatting sqref="G1:G6 G8:G1048576">
    <cfRule type="duplicateValues" dxfId="2" priority="12"/>
  </conditionalFormatting>
  <conditionalFormatting sqref="A1:A6 A8:A1048576">
    <cfRule type="duplicateValues" dxfId="0" priority="1"/>
  </conditionalFormatting>
  <pageMargins left="0.7" right="0.7" top="0.75" bottom="0.75" header="0.3" footer="0.3"/>
  <ignoredErrors>
    <ignoredError sqref="S44 T44:W44 C44 Z44:AA44" formulaRange="1"/>
    <ignoredError sqref="R112:R114 R52 R75 R65 R44 R69 R72 R56 R60 R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PEO_31 mai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2024-06-03T11:35:14Z</dcterms:modified>
</cp:coreProperties>
</file>